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age 1 - A lire attentivement" sheetId="1" r:id="rId1"/>
    <sheet name="Page 2 - A remplir" sheetId="2" r:id="rId2"/>
    <sheet name="Side 3 - Til produktionen" sheetId="3" state="hidden" r:id="rId3"/>
  </sheets>
  <definedNames>
    <definedName name="Serienumre">'Page 2 - A remplir'!$IN$1:$IN$9</definedName>
    <definedName name="_xlnm.Print_Area" localSheetId="0">'Page 1 - A lire attentivement'!$A$1:$I$20</definedName>
    <definedName name="_xlnm.Print_Area" localSheetId="1">'Page 2 - A remplir'!$A$1:$H$69</definedName>
    <definedName name="_xlnm.Print_Area" localSheetId="2">'Side 3 - Til produktionen'!$A$1:$H$91</definedName>
  </definedNames>
  <calcPr fullCalcOnLoad="1"/>
</workbook>
</file>

<file path=xl/comments2.xml><?xml version="1.0" encoding="utf-8"?>
<comments xmlns="http://schemas.openxmlformats.org/spreadsheetml/2006/main">
  <authors>
    <author>Trine Danielsen</author>
  </authors>
  <commentList>
    <comment ref="D33" authorId="0">
      <text>
        <r>
          <rPr>
            <sz val="12"/>
            <rFont val="Tahoma"/>
            <family val="2"/>
          </rPr>
          <t>Veuillez indiquer une valeur numérique ; 1, 2, 3...</t>
        </r>
      </text>
    </comment>
  </commentList>
</comments>
</file>

<file path=xl/sharedStrings.xml><?xml version="1.0" encoding="utf-8"?>
<sst xmlns="http://schemas.openxmlformats.org/spreadsheetml/2006/main" count="145" uniqueCount="111">
  <si>
    <t>Løfteenhed til bordplade</t>
  </si>
  <si>
    <t>Kunde:</t>
  </si>
  <si>
    <t>Land:</t>
  </si>
  <si>
    <t>(RK1010, -11, -12, -13, -14)</t>
  </si>
  <si>
    <t>Dybde på bordplade (B)</t>
  </si>
  <si>
    <t>Ja</t>
  </si>
  <si>
    <t>Nej</t>
  </si>
  <si>
    <t>Har bordpladen sarg?</t>
  </si>
  <si>
    <t>Sarg længde (C)</t>
  </si>
  <si>
    <t>Sarg dybde (D)</t>
  </si>
  <si>
    <t>Sikkerhedsskinne (anbefales)</t>
  </si>
  <si>
    <t>Venstre</t>
  </si>
  <si>
    <t>Højre</t>
  </si>
  <si>
    <t>Yderligere tilvalg</t>
  </si>
  <si>
    <t>Håndbetjening (RK1045)</t>
  </si>
  <si>
    <t>Sargbeslag (RK1044) Leveres i pakker med 4 stk.</t>
  </si>
  <si>
    <t>Antal pakker:</t>
  </si>
  <si>
    <t>Se yderligere tilvalg i brochure/prisliste</t>
  </si>
  <si>
    <t>Supplerende oplysninger</t>
  </si>
  <si>
    <t>Dybde på skinne:</t>
  </si>
  <si>
    <t>Længde på skinne:</t>
  </si>
  <si>
    <t>Er bordpladen til vask og/eller kogeplade?</t>
  </si>
  <si>
    <t>Husk rigtig stikkontakt iht. pågældende land!! :</t>
  </si>
  <si>
    <t xml:space="preserve">Hvis løfteenhed til bordplade skal monteres sammen med andre højdejusterbare enheder, skal disses indbyrdes </t>
  </si>
  <si>
    <t>Indivo løfteenhed til bordplade</t>
  </si>
  <si>
    <t>Serienr.</t>
  </si>
  <si>
    <t>Produktionsmål</t>
  </si>
  <si>
    <t>Længde på bordpladestel (A) (bordpladens mål - 90 mm)</t>
  </si>
  <si>
    <t>Serienr. er udfyldt hvis der er flere løfteenheder på samme ordre</t>
  </si>
  <si>
    <t>002</t>
  </si>
  <si>
    <t>003</t>
  </si>
  <si>
    <t>004</t>
  </si>
  <si>
    <t>005</t>
  </si>
  <si>
    <t>006</t>
  </si>
  <si>
    <t>007</t>
  </si>
  <si>
    <t>008</t>
  </si>
  <si>
    <t>009</t>
  </si>
  <si>
    <t>010</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</si>
  <si>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</si>
  <si>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</si>
  <si>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</si>
  <si>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</si>
  <si>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 xml:space="preserve">placering angives på tegningen. </t>
  </si>
  <si>
    <t>PLASTHJØRNE ER FRATRUKKET</t>
  </si>
  <si>
    <t>Produktionsguide - PRODUKTIONSMÅL OG -INFO</t>
  </si>
  <si>
    <t>En général</t>
  </si>
  <si>
    <t>Le guide de fabrication</t>
  </si>
  <si>
    <t>Guide de fabrication</t>
  </si>
  <si>
    <t>UNITÉ DE LEVAGE MURALE INDIVO POUR PLAN DE TRAVAIL</t>
  </si>
  <si>
    <t>Client :</t>
  </si>
  <si>
    <t>Pays :</t>
  </si>
  <si>
    <t>No. de série :</t>
  </si>
  <si>
    <t>Unité de levage pour plan de travail</t>
  </si>
  <si>
    <t>Dimensions en mm</t>
  </si>
  <si>
    <t>Longueur plan de travail (A)</t>
  </si>
  <si>
    <t>Profondeur plan de travail (B)</t>
  </si>
  <si>
    <t>Oui</t>
  </si>
  <si>
    <t>Non</t>
  </si>
  <si>
    <t>Unité de levage pour plan de travail fournie avec bouton de réglage en hauteur.</t>
  </si>
  <si>
    <t>Gauche</t>
  </si>
  <si>
    <t>Droite</t>
  </si>
  <si>
    <t>Autres accessoires</t>
  </si>
  <si>
    <t>No. de paquets :</t>
  </si>
  <si>
    <t>Veuillez consulter les autres accessoires dans le catalogue ou dans le tableaux de prix</t>
  </si>
  <si>
    <t>Renseignements supplémentaires</t>
  </si>
  <si>
    <t>Plan de travail muni d'un évier/de laques de cuisson ?</t>
  </si>
  <si>
    <t>L'unité de levage fonctionnera-t-elle de pair avec une unité de levage pour armoires ?</t>
  </si>
  <si>
    <t>L'unité de levage fonctionnera-t-elle avec 2 unités de levage pour armoires RK1020 ?</t>
  </si>
  <si>
    <t>L'unité de levage fonctionnera-t-elle de pair avec une autre unité de levage pour plan de travail ?</t>
  </si>
  <si>
    <t>L'unité de levage fonctionnera-t-ell de pair avec une autre combinaison que mentionné ci-dessus ?</t>
  </si>
  <si>
    <t>Si l'unité de levage pour plan de travail doit être montée avec d'autres unités réglables en hauteur, leur emplacement doit être</t>
  </si>
  <si>
    <t>indiqué sur le dessin.</t>
  </si>
  <si>
    <t>Commentaires :</t>
  </si>
  <si>
    <t>Plan de travail avec baguette de façade ?</t>
  </si>
  <si>
    <t>Longueur de baguette de façade (C)</t>
  </si>
  <si>
    <t>Profondeur de baguette de façade (D)</t>
  </si>
  <si>
    <t>Baguette de façade devant être commandée chez le fournisseur de cuisine.</t>
  </si>
  <si>
    <t>Fixations pour montage de la baguette de façade, paquets de 4 pcs. (RK1044)</t>
  </si>
  <si>
    <t>Hauteur minimum du baguette de façade : 70 mm</t>
  </si>
  <si>
    <t>Plaque de sécurité</t>
  </si>
  <si>
    <t>Avant (RK1090, RK1091, RK1092, RK1093, RK1094)</t>
  </si>
  <si>
    <t>Côtés (RK1097)</t>
  </si>
  <si>
    <t>Télécommande filaire (RK1045)</t>
  </si>
  <si>
    <t>Si oui, désirez vous aussi un bouton de réglage?</t>
  </si>
  <si>
    <t xml:space="preserve">Remplacer </t>
  </si>
  <si>
    <t>Front (RK1090, -91, -92, -93, -94)</t>
  </si>
  <si>
    <t>Sider (RK1097)</t>
  </si>
  <si>
    <t>Hvis ja, ønskes også sargkontakt?</t>
  </si>
  <si>
    <t>Der bestilles</t>
  </si>
  <si>
    <t>stk smal bæring (udskiftes med normal bæring)</t>
  </si>
  <si>
    <t>Bemærkninger fra Salgsafdelingen:</t>
  </si>
  <si>
    <t>supports normaux avec supports étroits</t>
  </si>
  <si>
    <t>L'usage des rails de sécurité avec les unités de levage est obligatoire</t>
  </si>
  <si>
    <t>Introduction pour les systèmes de cuisine Indivo par Pressalit</t>
  </si>
  <si>
    <t>Nous espérons que vous serez satisfaits d'avoir choisi le système de cuisine Indivo par Pressalit. Afin de répondre aux attentes de nos clients en ce qui concerne ce produit, nous avons réalisé ce guide de fabrication personnalisée, que nous vous présentons ci-dessous.
Le nom d'Indivo est relatif à la configuration individuelle des produits, car il est très rare que deux solutions soient exactement identiques. Aussi nous souhaitons obtenir, par le biais de ce guide, le plus grand nombre d'informations possible de votre part. Cela nous permettra d'abréger nos délais de livraison.</t>
  </si>
  <si>
    <t>Un guide de fabrication doit être rempli pour chaque unité de levage commandée. Ainsi, si vous commandez deux unités de levage pour plan de travail et une unité de levage pour armoires, vous devez remplir trois guides de fabrication.
Le guide de fabrication consiste en 2 pages, celle-ci incluse. Nous vous prions de 
1) lire très attentivement cette page avant de commencer à utiliser le guide, car cette page contient des informations importantes quant au remplissage du guide.
2) remplir la page 2, qui nous renseigne quant aux dimensions extérieures des armoires, et nous fournir des informations sur l'utilisations des unités de levage Indivo. 
Il est très important de répondre à toutes les questions posées.
3) préparer un dessin de la cuisine en mentionnant quels éléments sont réglables en hauteur et lesquels ne le sont pas.
Lorsque le guide est rempli, vous devez l'expédier à Pressalit, soit par courriel à fr@pressalit.com ou à votre contact commercial habituel.
Nous vous prions de bien vouloir accompagner le guide de votre formulaire de commande traditionnel avec l'adresse de livraison indiquée, etc.</t>
  </si>
  <si>
    <t>En haut à droite sur la page 2 du guide de fabrication, nous vous remercions de remplir les cadres rappelant le nom de votre entreprise et le pays dans lequel l'installation doit être faite. Si vous commandez plus d'une unité de levage, nous vous demandons de bien vouloir indiquer un numéro de série différent pour chaqune d'entre elles. Cela permettra à Pressalit de distinguer les unités de levage présentes sur la même commande. Afin que la commande et les papiers ne soient pas séparés lors de la production, le numéro de commande est placé sur tout les papiers; nous vous remercions donc de ne pas remplir le cadre "n° de commande".</t>
  </si>
  <si>
    <t>Vous indiquerez ensuite les mesures extérieures du plan de travail qui doit être placé sur l'unité de levage (merci de vous référer au dessin du haut de la page 2 pour les mesures A et B.) Il est nécessaire de savoir où sont placés l'arrivée d'eau et les attentes électriques sur le mur recevant le plan de travail.
Les unités de levage Indivo de Pressalit pour plan de travail sont normalement livrées avec un bouton de réglage à placer sur la baguette de façade (la partie frontale) du plan de travail.  La baguette de façade est traditionnellement une plaque de bois, placée verticalement sous le plan de travail et fixée à ses extrémités, pour cacher les installations montées sous celui-ci. Le bouton de réglage en hauteur du plan de travail est traditionnellement placé sur la baguette de façade, l'option de la télécommande filaire est également disponible. Sous la baguette de façade sont montés les rails de sécurité, aussi les dimensions de cette baguette de façade doivent être très précises. La baguette de façade est à acheter séparément, chez le fournisseur de la cuisine. Pressalit fournit seulement les fixations pour celle-ci.
L'usage des rails de sécurité avec les unités de levage est obligatoire. Elle assurera qu'il n'y ait aucun pincement de personne ou d'écrasement d'objet sous l'unité de levage lors de son réglage vers le bas.</t>
  </si>
  <si>
    <t>Si vous avez des questions au sujet de ce guide, n'hesitez pas à contacter Pressalit, qui reste entièrement à votre disposition.</t>
  </si>
  <si>
    <t>No. de commande (Pressalit):</t>
  </si>
  <si>
    <t>Pressalit recommande 4 fixations pour chaque mètre de baguette de façade</t>
  </si>
  <si>
    <t>Réglage en hauteur</t>
  </si>
  <si>
    <t>Le réglage en hauteur standard est de 285 mm, veuillez indiquer ici le réglage en hauteur souhaité (entre 200 et 300 mm):</t>
  </si>
  <si>
    <t>mm</t>
  </si>
  <si>
    <t>Vandring</t>
  </si>
  <si>
    <t>Såfremt anden vandring end 285 mm ønskes er den angivet her:</t>
  </si>
  <si>
    <t>&lt;--</t>
  </si>
  <si>
    <t>BEMÆRK NYT FELT OM VANDRING</t>
  </si>
  <si>
    <t>Hvis der ikke står noget skal det være standard 285 mm vandring</t>
  </si>
  <si>
    <t>Ordre-nr (udfyldes af Pressalit):</t>
  </si>
  <si>
    <t>Choissisez un numéro de série (1, 2, 3,…) si plusieurs unités de levage sont commandées :</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</si>
</sst>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s>
  <fonts count="64">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b/>
      <sz val="16"/>
      <name val="Arial"/>
      <family val="2"/>
    </font>
    <font>
      <sz val="8"/>
      <name val="Arial"/>
      <family val="2"/>
    </font>
    <font>
      <b/>
      <sz val="10"/>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i/>
      <sz val="14"/>
      <name val="Verdana"/>
      <family val="2"/>
    </font>
    <font>
      <sz val="12"/>
      <name val="Tahoma"/>
      <family val="2"/>
    </font>
    <font>
      <b/>
      <sz val="16"/>
      <name val="Verdana"/>
      <family val="2"/>
    </font>
    <font>
      <b/>
      <sz val="18"/>
      <name val="Verdana"/>
      <family val="2"/>
    </font>
    <font>
      <sz val="16"/>
      <name val="Verdana"/>
      <family val="2"/>
    </font>
    <font>
      <sz val="16"/>
      <name val="Arial"/>
      <family val="2"/>
    </font>
    <font>
      <i/>
      <sz val="12"/>
      <name val="Verdana"/>
      <family val="2"/>
    </font>
    <font>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Verdana"/>
      <family val="2"/>
    </font>
    <font>
      <sz val="14"/>
      <color indexed="10"/>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rgb="FFFFFF00"/>
        <bgColor indexed="64"/>
      </patternFill>
    </fill>
    <fill>
      <patternFill patternType="solid">
        <fgColor indexed="10"/>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ck"/>
      <right style="thick"/>
      <top style="thick"/>
      <bottom style="thin"/>
    </border>
    <border>
      <left style="thick"/>
      <right style="thick"/>
      <top>
        <color indexed="63"/>
      </top>
      <bottom style="thin"/>
    </border>
    <border>
      <left style="thick"/>
      <right style="thick"/>
      <top style="thin"/>
      <bottom style="thick"/>
    </border>
    <border>
      <left>
        <color indexed="63"/>
      </left>
      <right>
        <color indexed="63"/>
      </right>
      <top style="thick"/>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ck"/>
      <bottom style="thick"/>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0" fillId="20" borderId="1" applyNumberFormat="0" applyFont="0" applyAlignment="0" applyProtection="0"/>
    <xf numFmtId="0" fontId="47" fillId="21" borderId="2" applyNumberFormat="0" applyAlignment="0" applyProtection="0"/>
    <xf numFmtId="0" fontId="14"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1" fillId="30" borderId="3" applyNumberFormat="0" applyAlignment="0" applyProtection="0"/>
    <xf numFmtId="0" fontId="13" fillId="0" borderId="0" applyNumberFormat="0" applyFill="0" applyBorder="0" applyAlignment="0" applyProtection="0"/>
    <xf numFmtId="0" fontId="52" fillId="31" borderId="0" applyNumberFormat="0" applyBorder="0" applyAlignment="0" applyProtection="0"/>
    <xf numFmtId="0" fontId="53" fillId="21"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29">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4" fillId="33" borderId="13" xfId="0" applyFont="1" applyFill="1" applyBorder="1" applyAlignment="1">
      <alignment/>
    </xf>
    <xf numFmtId="0" fontId="8" fillId="33" borderId="11" xfId="0" applyFont="1" applyFill="1" applyBorder="1" applyAlignment="1">
      <alignment/>
    </xf>
    <xf numFmtId="0" fontId="0" fillId="33" borderId="11" xfId="0" applyFill="1" applyBorder="1" applyAlignment="1">
      <alignment/>
    </xf>
    <xf numFmtId="0" fontId="6"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3"/>
    </xf>
    <xf numFmtId="0" fontId="1" fillId="0" borderId="0"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0" borderId="0" xfId="0" applyFont="1" applyAlignment="1" quotePrefix="1">
      <alignment/>
    </xf>
    <xf numFmtId="0" fontId="10" fillId="34" borderId="0" xfId="0" applyFont="1" applyFill="1" applyAlignment="1">
      <alignment/>
    </xf>
    <xf numFmtId="0" fontId="6" fillId="34" borderId="0" xfId="0" applyFont="1" applyFill="1" applyAlignment="1">
      <alignment/>
    </xf>
    <xf numFmtId="0" fontId="2" fillId="34" borderId="0" xfId="0" applyFont="1" applyFill="1" applyAlignment="1">
      <alignment/>
    </xf>
    <xf numFmtId="0" fontId="2" fillId="0" borderId="0" xfId="0" applyFont="1" applyBorder="1" applyAlignment="1">
      <alignment horizontal="center"/>
    </xf>
    <xf numFmtId="0" fontId="2" fillId="34" borderId="17" xfId="0" applyFont="1" applyFill="1" applyBorder="1" applyAlignment="1" applyProtection="1">
      <alignment horizontal="center"/>
      <protection locked="0"/>
    </xf>
    <xf numFmtId="0" fontId="7" fillId="34" borderId="17" xfId="0" applyFont="1" applyFill="1" applyBorder="1" applyAlignment="1">
      <alignment horizontal="center"/>
    </xf>
    <xf numFmtId="0" fontId="2" fillId="34" borderId="0" xfId="0" applyFont="1" applyFill="1" applyBorder="1" applyAlignment="1">
      <alignment/>
    </xf>
    <xf numFmtId="0" fontId="2" fillId="34" borderId="0" xfId="0"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1" fillId="34" borderId="0" xfId="0" applyFont="1" applyFill="1" applyAlignment="1">
      <alignment/>
    </xf>
    <xf numFmtId="0" fontId="2" fillId="0" borderId="12" xfId="0" applyFont="1" applyBorder="1" applyAlignment="1" applyProtection="1">
      <alignment horizontal="center"/>
      <protection locked="0"/>
    </xf>
    <xf numFmtId="0" fontId="2" fillId="34" borderId="0" xfId="0" applyFont="1" applyFill="1" applyAlignment="1">
      <alignment horizontal="center"/>
    </xf>
    <xf numFmtId="0" fontId="2" fillId="34" borderId="12" xfId="0" applyFont="1" applyFill="1" applyBorder="1" applyAlignment="1" applyProtection="1">
      <alignment horizontal="center"/>
      <protection locked="0"/>
    </xf>
    <xf numFmtId="0" fontId="2" fillId="34" borderId="12" xfId="0" applyFont="1" applyFill="1" applyBorder="1" applyAlignment="1" applyProtection="1">
      <alignment/>
      <protection locked="0"/>
    </xf>
    <xf numFmtId="0" fontId="2" fillId="34" borderId="0" xfId="0" applyFont="1" applyFill="1" applyBorder="1" applyAlignment="1">
      <alignment horizontal="center"/>
    </xf>
    <xf numFmtId="0" fontId="16" fillId="34" borderId="0" xfId="0" applyFont="1" applyFill="1" applyAlignment="1">
      <alignment horizontal="left" indent="3"/>
    </xf>
    <xf numFmtId="0" fontId="16" fillId="34" borderId="0" xfId="0" applyFont="1" applyFill="1" applyAlignment="1">
      <alignment/>
    </xf>
    <xf numFmtId="0" fontId="2" fillId="34" borderId="0" xfId="0" applyFont="1" applyFill="1" applyAlignment="1">
      <alignment horizontal="left" indent="3"/>
    </xf>
    <xf numFmtId="0" fontId="2" fillId="34" borderId="0" xfId="0" applyFont="1" applyFill="1" applyAlignment="1">
      <alignment/>
    </xf>
    <xf numFmtId="0" fontId="2" fillId="34" borderId="0" xfId="0" applyFont="1" applyFill="1" applyBorder="1" applyAlignment="1" applyProtection="1">
      <alignment/>
      <protection locked="0"/>
    </xf>
    <xf numFmtId="0" fontId="7" fillId="34" borderId="0" xfId="0" applyFont="1" applyFill="1" applyBorder="1" applyAlignment="1">
      <alignment/>
    </xf>
    <xf numFmtId="0" fontId="2" fillId="34" borderId="18" xfId="0" applyFont="1" applyFill="1" applyBorder="1" applyAlignment="1" applyProtection="1">
      <alignment/>
      <protection locked="0"/>
    </xf>
    <xf numFmtId="0" fontId="2" fillId="34" borderId="11" xfId="0" applyFont="1" applyFill="1" applyBorder="1" applyAlignment="1" applyProtection="1">
      <alignment/>
      <protection locked="0"/>
    </xf>
    <xf numFmtId="0" fontId="2" fillId="34" borderId="0" xfId="0" applyFont="1" applyFill="1" applyAlignment="1">
      <alignment horizontal="right"/>
    </xf>
    <xf numFmtId="0" fontId="61" fillId="34" borderId="0" xfId="0" applyFont="1" applyFill="1" applyBorder="1" applyAlignment="1">
      <alignment/>
    </xf>
    <xf numFmtId="0" fontId="62" fillId="0" borderId="0" xfId="0" applyFont="1" applyAlignment="1">
      <alignment/>
    </xf>
    <xf numFmtId="0" fontId="1" fillId="34" borderId="0" xfId="0" applyFont="1" applyFill="1" applyAlignment="1">
      <alignment horizontal="left"/>
    </xf>
    <xf numFmtId="0" fontId="0" fillId="35" borderId="0" xfId="0" applyFill="1" applyAlignment="1">
      <alignment/>
    </xf>
    <xf numFmtId="0" fontId="15" fillId="34" borderId="0" xfId="0" applyFont="1" applyFill="1" applyAlignment="1">
      <alignment horizontal="center"/>
    </xf>
    <xf numFmtId="0" fontId="2" fillId="34" borderId="0" xfId="0" applyFont="1" applyFill="1" applyAlignment="1">
      <alignment wrapText="1"/>
    </xf>
    <xf numFmtId="0" fontId="10" fillId="0" borderId="0" xfId="0" applyFont="1" applyFill="1" applyAlignment="1">
      <alignment/>
    </xf>
    <xf numFmtId="0" fontId="6" fillId="0" borderId="0" xfId="0" applyFont="1" applyFill="1" applyAlignment="1">
      <alignment/>
    </xf>
    <xf numFmtId="0" fontId="6" fillId="34" borderId="0" xfId="0" applyFont="1" applyFill="1" applyAlignment="1">
      <alignment wrapText="1"/>
    </xf>
    <xf numFmtId="0" fontId="16" fillId="34" borderId="0" xfId="0" applyFont="1" applyFill="1" applyAlignment="1">
      <alignment wrapText="1"/>
    </xf>
    <xf numFmtId="0" fontId="16" fillId="0" borderId="0" xfId="0" applyFont="1" applyAlignment="1">
      <alignment wrapText="1"/>
    </xf>
    <xf numFmtId="0" fontId="19" fillId="0" borderId="0" xfId="0" applyFont="1" applyAlignment="1">
      <alignment/>
    </xf>
    <xf numFmtId="0" fontId="2" fillId="0" borderId="12" xfId="0" applyFont="1" applyBorder="1" applyAlignment="1">
      <alignment/>
    </xf>
    <xf numFmtId="0" fontId="22" fillId="0" borderId="0" xfId="0" applyFont="1" applyAlignment="1">
      <alignment/>
    </xf>
    <xf numFmtId="0" fontId="6" fillId="34" borderId="0" xfId="0" applyFont="1" applyFill="1" applyAlignment="1">
      <alignment horizontal="left" vertical="center" wrapText="1"/>
    </xf>
    <xf numFmtId="0" fontId="19" fillId="34" borderId="0" xfId="0" applyFont="1" applyFill="1" applyAlignment="1">
      <alignment horizontal="left" wrapText="1"/>
    </xf>
    <xf numFmtId="0" fontId="2" fillId="0" borderId="19" xfId="0" applyFont="1" applyBorder="1" applyAlignment="1" applyProtection="1">
      <alignment/>
      <protection locked="0"/>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2" fillId="0" borderId="22" xfId="0" applyFont="1" applyBorder="1" applyAlignment="1" applyProtection="1">
      <alignment/>
      <protection locked="0"/>
    </xf>
    <xf numFmtId="0" fontId="7" fillId="0" borderId="18" xfId="0" applyFont="1" applyBorder="1" applyAlignment="1" applyProtection="1">
      <alignment/>
      <protection locked="0"/>
    </xf>
    <xf numFmtId="0" fontId="7" fillId="0" borderId="23" xfId="0" applyFont="1" applyBorder="1" applyAlignment="1" applyProtection="1">
      <alignment/>
      <protection locked="0"/>
    </xf>
    <xf numFmtId="0" fontId="18" fillId="34" borderId="0" xfId="0" applyFont="1" applyFill="1" applyAlignment="1">
      <alignment horizontal="center"/>
    </xf>
    <xf numFmtId="0" fontId="2" fillId="0" borderId="24" xfId="0" applyFont="1" applyBorder="1" applyAlignment="1" applyProtection="1">
      <alignment/>
      <protection locked="0"/>
    </xf>
    <xf numFmtId="0" fontId="7" fillId="0" borderId="25" xfId="0" applyFont="1" applyBorder="1" applyAlignment="1" applyProtection="1">
      <alignment/>
      <protection locked="0"/>
    </xf>
    <xf numFmtId="0" fontId="7" fillId="0" borderId="26" xfId="0" applyFont="1" applyBorder="1" applyAlignment="1" applyProtection="1">
      <alignment/>
      <protection locked="0"/>
    </xf>
    <xf numFmtId="0" fontId="2" fillId="0" borderId="27" xfId="0" applyFont="1" applyBorder="1" applyAlignment="1" applyProtection="1">
      <alignment/>
      <protection locked="0"/>
    </xf>
    <xf numFmtId="0" fontId="7" fillId="0" borderId="28" xfId="0" applyFont="1" applyBorder="1" applyAlignment="1" applyProtection="1">
      <alignment/>
      <protection locked="0"/>
    </xf>
    <xf numFmtId="0" fontId="7" fillId="0" borderId="29" xfId="0" applyFont="1" applyBorder="1" applyAlignment="1" applyProtection="1">
      <alignment/>
      <protection locked="0"/>
    </xf>
    <xf numFmtId="0" fontId="1" fillId="0" borderId="30"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 fillId="36" borderId="33" xfId="0" applyFont="1" applyFill="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2" fillId="36" borderId="33" xfId="0" applyFont="1" applyFill="1" applyBorder="1" applyAlignment="1" applyProtection="1">
      <alignment horizontal="center"/>
      <protection locked="0"/>
    </xf>
    <xf numFmtId="0" fontId="7" fillId="0" borderId="34"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2" fillId="37" borderId="0" xfId="0" applyFont="1" applyFill="1" applyAlignment="1">
      <alignment horizontal="center"/>
    </xf>
    <xf numFmtId="0" fontId="7" fillId="37" borderId="0" xfId="0" applyFont="1" applyFill="1" applyAlignment="1">
      <alignment horizontal="center"/>
    </xf>
    <xf numFmtId="0" fontId="1" fillId="36" borderId="36" xfId="0" applyFont="1" applyFill="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2" fillId="0" borderId="39" xfId="0" applyFont="1" applyBorder="1" applyAlignment="1" applyProtection="1">
      <alignment/>
      <protection locked="0"/>
    </xf>
    <xf numFmtId="0" fontId="7" fillId="0" borderId="40" xfId="0" applyFont="1" applyBorder="1" applyAlignment="1" applyProtection="1">
      <alignment/>
      <protection locked="0"/>
    </xf>
    <xf numFmtId="0" fontId="7" fillId="0" borderId="41" xfId="0" applyFont="1" applyBorder="1" applyAlignment="1" applyProtection="1">
      <alignment/>
      <protection locked="0"/>
    </xf>
    <xf numFmtId="0" fontId="23" fillId="36" borderId="33" xfId="0" applyFont="1" applyFill="1" applyBorder="1" applyAlignment="1">
      <alignment horizontal="left" wrapText="1"/>
    </xf>
    <xf numFmtId="0" fontId="23" fillId="36" borderId="34" xfId="0" applyFont="1" applyFill="1" applyBorder="1" applyAlignment="1">
      <alignment horizontal="left" wrapText="1"/>
    </xf>
    <xf numFmtId="0" fontId="23" fillId="36" borderId="42" xfId="0" applyFont="1" applyFill="1" applyBorder="1" applyAlignment="1">
      <alignment horizontal="left" wrapText="1"/>
    </xf>
    <xf numFmtId="0" fontId="2" fillId="38" borderId="43" xfId="0" applyFont="1" applyFill="1" applyBorder="1" applyAlignment="1">
      <alignment horizontal="center"/>
    </xf>
    <xf numFmtId="0" fontId="2" fillId="38" borderId="18" xfId="0" applyFont="1" applyFill="1" applyBorder="1" applyAlignment="1">
      <alignment horizontal="center"/>
    </xf>
    <xf numFmtId="0" fontId="2" fillId="38" borderId="44" xfId="0" applyFont="1" applyFill="1" applyBorder="1" applyAlignment="1">
      <alignment horizontal="center"/>
    </xf>
    <xf numFmtId="0" fontId="20" fillId="0" borderId="27" xfId="0" applyFont="1" applyBorder="1" applyAlignment="1" applyProtection="1">
      <alignment horizontal="left"/>
      <protection locked="0"/>
    </xf>
    <xf numFmtId="0" fontId="21" fillId="0" borderId="28" xfId="0" applyFont="1" applyBorder="1" applyAlignment="1" applyProtection="1">
      <alignment horizontal="left"/>
      <protection locked="0"/>
    </xf>
    <xf numFmtId="0" fontId="21" fillId="0" borderId="29"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0" fillId="0" borderId="24" xfId="0" applyFont="1" applyBorder="1" applyAlignment="1" applyProtection="1">
      <alignment horizontal="left"/>
      <protection locked="0"/>
    </xf>
    <xf numFmtId="0" fontId="21" fillId="0" borderId="25" xfId="0" applyFont="1" applyBorder="1" applyAlignment="1" applyProtection="1">
      <alignment horizontal="left"/>
      <protection locked="0"/>
    </xf>
    <xf numFmtId="0" fontId="21" fillId="0" borderId="26" xfId="0" applyFont="1" applyBorder="1" applyAlignment="1" applyProtection="1">
      <alignment horizontal="left"/>
      <protection locked="0"/>
    </xf>
    <xf numFmtId="0" fontId="11" fillId="0" borderId="33" xfId="0" applyFont="1" applyFill="1" applyBorder="1" applyAlignment="1">
      <alignment horizontal="center"/>
    </xf>
    <xf numFmtId="0" fontId="0" fillId="0" borderId="34" xfId="0" applyBorder="1" applyAlignment="1">
      <alignment horizontal="center"/>
    </xf>
    <xf numFmtId="0" fontId="1" fillId="39" borderId="0" xfId="0" applyFont="1" applyFill="1" applyAlignment="1">
      <alignment horizontal="center"/>
    </xf>
    <xf numFmtId="0" fontId="5" fillId="39" borderId="0" xfId="0" applyFont="1" applyFill="1" applyAlignment="1">
      <alignment horizontal="center"/>
    </xf>
    <xf numFmtId="0" fontId="2" fillId="39" borderId="0" xfId="0" applyFont="1" applyFill="1" applyAlignment="1">
      <alignment horizontal="center"/>
    </xf>
    <xf numFmtId="0" fontId="0" fillId="39" borderId="0" xfId="0" applyFill="1" applyAlignment="1">
      <alignment horizontal="center"/>
    </xf>
    <xf numFmtId="0" fontId="7" fillId="0" borderId="42" xfId="0" applyFont="1" applyBorder="1" applyAlignment="1">
      <alignment horizontal="center"/>
    </xf>
    <xf numFmtId="0" fontId="10" fillId="36" borderId="33" xfId="0" applyFont="1" applyFill="1" applyBorder="1" applyAlignment="1">
      <alignment horizontal="center"/>
    </xf>
    <xf numFmtId="0" fontId="0" fillId="0" borderId="34" xfId="0" applyFont="1" applyBorder="1" applyAlignment="1">
      <alignment horizontal="center"/>
    </xf>
    <xf numFmtId="0" fontId="0" fillId="0" borderId="42"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33" borderId="22" xfId="0" applyFont="1" applyFill="1" applyBorder="1" applyAlignment="1">
      <alignment horizontal="center"/>
    </xf>
    <xf numFmtId="0" fontId="7" fillId="0" borderId="18" xfId="0" applyFont="1" applyBorder="1" applyAlignment="1">
      <alignment horizontal="center"/>
    </xf>
    <xf numFmtId="0" fontId="7" fillId="0" borderId="23"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5">
    <dxf>
      <font>
        <color theme="0"/>
      </font>
    </dxf>
    <dxf>
      <font>
        <color indexed="9"/>
      </font>
    </dxf>
    <dxf>
      <font>
        <color indexed="9"/>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9</xdr:row>
      <xdr:rowOff>114300</xdr:rowOff>
    </xdr:from>
    <xdr:to>
      <xdr:col>6</xdr:col>
      <xdr:colOff>247650</xdr:colOff>
      <xdr:row>16</xdr:row>
      <xdr:rowOff>219075</xdr:rowOff>
    </xdr:to>
    <xdr:pic>
      <xdr:nvPicPr>
        <xdr:cNvPr id="1" name="Billede 1"/>
        <xdr:cNvPicPr preferRelativeResize="1">
          <a:picLocks noChangeAspect="1"/>
        </xdr:cNvPicPr>
      </xdr:nvPicPr>
      <xdr:blipFill>
        <a:blip r:embed="rId1"/>
        <a:stretch>
          <a:fillRect/>
        </a:stretch>
      </xdr:blipFill>
      <xdr:spPr>
        <a:xfrm>
          <a:off x="3038475" y="6248400"/>
          <a:ext cx="2771775"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3867150</xdr:colOff>
      <xdr:row>2</xdr:row>
      <xdr:rowOff>95250</xdr:rowOff>
    </xdr:from>
    <xdr:to>
      <xdr:col>2</xdr:col>
      <xdr:colOff>1095375</xdr:colOff>
      <xdr:row>13</xdr:row>
      <xdr:rowOff>209550</xdr:rowOff>
    </xdr:to>
    <xdr:pic>
      <xdr:nvPicPr>
        <xdr:cNvPr id="1" name="Picture 39"/>
        <xdr:cNvPicPr preferRelativeResize="1">
          <a:picLocks noChangeAspect="1"/>
        </xdr:cNvPicPr>
      </xdr:nvPicPr>
      <xdr:blipFill>
        <a:blip r:embed="rId1"/>
        <a:stretch>
          <a:fillRect/>
        </a:stretch>
      </xdr:blipFill>
      <xdr:spPr>
        <a:xfrm>
          <a:off x="3867150" y="561975"/>
          <a:ext cx="5334000" cy="52292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2</xdr:row>
      <xdr:rowOff>66675</xdr:rowOff>
    </xdr:from>
    <xdr:to>
      <xdr:col>0</xdr:col>
      <xdr:colOff>5676900</xdr:colOff>
      <xdr:row>27</xdr:row>
      <xdr:rowOff>28575</xdr:rowOff>
    </xdr:to>
    <xdr:pic>
      <xdr:nvPicPr>
        <xdr:cNvPr id="1" name="Picture 42"/>
        <xdr:cNvPicPr preferRelativeResize="1">
          <a:picLocks noChangeAspect="1"/>
        </xdr:cNvPicPr>
      </xdr:nvPicPr>
      <xdr:blipFill>
        <a:blip r:embed="rId1"/>
        <a:stretch>
          <a:fillRect/>
        </a:stretch>
      </xdr:blipFill>
      <xdr:spPr>
        <a:xfrm>
          <a:off x="561975" y="533400"/>
          <a:ext cx="5114925" cy="457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90" zoomScaleNormal="90" workbookViewId="0" topLeftCell="A1">
      <selection activeCell="B3" sqref="B3:I3"/>
    </sheetView>
  </sheetViews>
  <sheetFormatPr defaultColWidth="9.140625" defaultRowHeight="12.75"/>
  <cols>
    <col min="1" max="1" width="7.7109375" style="0" customWidth="1"/>
    <col min="2" max="9" width="15.140625" style="0" customWidth="1"/>
    <col min="10" max="10" width="10.140625" style="0" customWidth="1"/>
    <col min="11" max="16384" width="9.140625" style="9" customWidth="1"/>
  </cols>
  <sheetData>
    <row r="1" spans="1:9" ht="12.75">
      <c r="A1" s="55" t="s">
        <v>93</v>
      </c>
      <c r="B1" s="56"/>
      <c r="C1" s="56"/>
      <c r="D1" s="56"/>
      <c r="E1" s="56"/>
      <c r="F1" s="56"/>
      <c r="G1" s="26"/>
      <c r="H1" s="26"/>
      <c r="I1" s="26"/>
    </row>
    <row r="2" spans="1:9" ht="12.75">
      <c r="A2" s="26"/>
      <c r="B2" s="26"/>
      <c r="C2" s="26"/>
      <c r="D2" s="26"/>
      <c r="E2" s="26"/>
      <c r="F2" s="26"/>
      <c r="G2" s="26"/>
      <c r="H2" s="26"/>
      <c r="I2" s="26"/>
    </row>
    <row r="3" spans="1:9" ht="94.5" customHeight="1">
      <c r="A3" s="26"/>
      <c r="B3" s="63" t="s">
        <v>94</v>
      </c>
      <c r="C3" s="63"/>
      <c r="D3" s="63"/>
      <c r="E3" s="63"/>
      <c r="F3" s="63"/>
      <c r="G3" s="63"/>
      <c r="H3" s="63"/>
      <c r="I3" s="63"/>
    </row>
    <row r="4" spans="1:9" ht="12.75">
      <c r="A4" s="26"/>
      <c r="B4" s="26"/>
      <c r="C4" s="26"/>
      <c r="D4" s="26"/>
      <c r="E4" s="26"/>
      <c r="F4" s="26"/>
      <c r="G4" s="26"/>
      <c r="H4" s="26"/>
      <c r="I4" s="26"/>
    </row>
    <row r="5" spans="1:9" ht="12.75">
      <c r="A5" s="25" t="s">
        <v>45</v>
      </c>
      <c r="B5" s="26"/>
      <c r="C5" s="26"/>
      <c r="D5" s="26"/>
      <c r="E5" s="26"/>
      <c r="F5" s="26"/>
      <c r="G5" s="26"/>
      <c r="H5" s="26"/>
      <c r="I5" s="26"/>
    </row>
    <row r="6" spans="1:9" ht="219.75" customHeight="1">
      <c r="A6" s="26"/>
      <c r="B6" s="63" t="s">
        <v>95</v>
      </c>
      <c r="C6" s="63"/>
      <c r="D6" s="63"/>
      <c r="E6" s="63"/>
      <c r="F6" s="63"/>
      <c r="G6" s="63"/>
      <c r="H6" s="63"/>
      <c r="I6" s="63"/>
    </row>
    <row r="7" spans="1:9" ht="12.75">
      <c r="A7" s="26"/>
      <c r="B7" s="26"/>
      <c r="C7" s="26"/>
      <c r="D7" s="26"/>
      <c r="E7" s="26"/>
      <c r="F7" s="26"/>
      <c r="G7" s="26"/>
      <c r="H7" s="26"/>
      <c r="I7" s="26"/>
    </row>
    <row r="8" spans="1:9" ht="12.75">
      <c r="A8" s="25" t="s">
        <v>46</v>
      </c>
      <c r="B8" s="26"/>
      <c r="C8" s="26"/>
      <c r="D8" s="26"/>
      <c r="E8" s="26"/>
      <c r="F8" s="26"/>
      <c r="G8" s="26"/>
      <c r="H8" s="26"/>
      <c r="I8" s="26"/>
    </row>
    <row r="9" spans="1:9" ht="92.25" customHeight="1">
      <c r="A9" s="26"/>
      <c r="B9" s="63" t="s">
        <v>96</v>
      </c>
      <c r="C9" s="63"/>
      <c r="D9" s="63"/>
      <c r="E9" s="63"/>
      <c r="F9" s="63"/>
      <c r="G9" s="63"/>
      <c r="H9" s="63"/>
      <c r="I9" s="63"/>
    </row>
    <row r="10" spans="1:10" ht="21" customHeight="1">
      <c r="A10" s="52"/>
      <c r="B10" s="52"/>
      <c r="C10" s="52"/>
      <c r="D10" s="52"/>
      <c r="E10" s="52"/>
      <c r="F10" s="52"/>
      <c r="G10" s="52"/>
      <c r="H10" s="52"/>
      <c r="I10" s="52"/>
      <c r="J10" s="52"/>
    </row>
    <row r="11" spans="1:10" ht="21" customHeight="1">
      <c r="A11" s="52"/>
      <c r="B11" s="52"/>
      <c r="C11" s="52"/>
      <c r="D11" s="52"/>
      <c r="E11" s="52"/>
      <c r="F11" s="52"/>
      <c r="G11" s="52"/>
      <c r="H11" s="52"/>
      <c r="I11" s="52"/>
      <c r="J11" s="52"/>
    </row>
    <row r="12" spans="1:10" ht="21" customHeight="1">
      <c r="A12" s="52"/>
      <c r="B12" s="52"/>
      <c r="C12" s="52"/>
      <c r="D12" s="52"/>
      <c r="E12" s="52"/>
      <c r="F12" s="52"/>
      <c r="G12" s="52"/>
      <c r="H12" s="52"/>
      <c r="I12" s="52"/>
      <c r="J12" s="52"/>
    </row>
    <row r="13" spans="1:10" ht="21" customHeight="1">
      <c r="A13" s="52"/>
      <c r="B13" s="52"/>
      <c r="C13" s="52"/>
      <c r="D13" s="52"/>
      <c r="E13" s="52"/>
      <c r="F13" s="52"/>
      <c r="G13" s="52"/>
      <c r="H13" s="52"/>
      <c r="I13" s="52"/>
      <c r="J13" s="52"/>
    </row>
    <row r="14" spans="1:10" ht="21" customHeight="1">
      <c r="A14" s="52"/>
      <c r="B14" s="52"/>
      <c r="C14" s="52"/>
      <c r="D14" s="52"/>
      <c r="E14" s="52"/>
      <c r="F14" s="52"/>
      <c r="G14" s="52"/>
      <c r="H14" s="52"/>
      <c r="I14" s="52"/>
      <c r="J14" s="52"/>
    </row>
    <row r="15" spans="1:10" ht="21" customHeight="1">
      <c r="A15" s="52"/>
      <c r="B15" s="52"/>
      <c r="C15" s="52"/>
      <c r="D15" s="52"/>
      <c r="E15" s="52"/>
      <c r="F15" s="52"/>
      <c r="G15" s="52"/>
      <c r="H15" s="52"/>
      <c r="I15" s="52"/>
      <c r="J15" s="52"/>
    </row>
    <row r="16" spans="1:10" ht="21" customHeight="1">
      <c r="A16" s="52"/>
      <c r="B16" s="52"/>
      <c r="C16" s="52"/>
      <c r="D16" s="52"/>
      <c r="E16" s="52"/>
      <c r="F16" s="52"/>
      <c r="G16" s="52"/>
      <c r="H16" s="52"/>
      <c r="I16" s="52"/>
      <c r="J16" s="52"/>
    </row>
    <row r="17" spans="1:10" ht="21" customHeight="1">
      <c r="A17" s="52"/>
      <c r="B17" s="52"/>
      <c r="C17" s="52"/>
      <c r="D17" s="52"/>
      <c r="E17" s="52"/>
      <c r="F17" s="52"/>
      <c r="G17" s="52"/>
      <c r="H17" s="52"/>
      <c r="I17" s="52"/>
      <c r="J17" s="52"/>
    </row>
    <row r="18" spans="1:10" ht="198" customHeight="1">
      <c r="A18" s="26"/>
      <c r="B18" s="63" t="s">
        <v>97</v>
      </c>
      <c r="C18" s="63"/>
      <c r="D18" s="63"/>
      <c r="E18" s="63"/>
      <c r="F18" s="63"/>
      <c r="G18" s="63"/>
      <c r="H18" s="63"/>
      <c r="I18" s="63"/>
      <c r="J18" s="26"/>
    </row>
    <row r="19" spans="1:10" ht="11.25" customHeight="1">
      <c r="A19" s="26"/>
      <c r="B19" s="57"/>
      <c r="C19" s="57"/>
      <c r="D19" s="57"/>
      <c r="E19" s="57"/>
      <c r="F19" s="57"/>
      <c r="G19" s="57"/>
      <c r="H19" s="57"/>
      <c r="I19" s="57"/>
      <c r="J19" s="26"/>
    </row>
    <row r="20" spans="1:10" ht="69" customHeight="1">
      <c r="A20" s="26"/>
      <c r="B20" s="64" t="s">
        <v>98</v>
      </c>
      <c r="C20" s="64"/>
      <c r="D20" s="64"/>
      <c r="E20" s="64"/>
      <c r="F20" s="64"/>
      <c r="G20" s="64"/>
      <c r="H20" s="64"/>
      <c r="I20" s="64"/>
      <c r="J20" s="26"/>
    </row>
    <row r="21" spans="1:10" ht="16.5" customHeight="1">
      <c r="A21" s="26"/>
      <c r="B21" s="26"/>
      <c r="C21" s="26"/>
      <c r="D21" s="26"/>
      <c r="E21" s="26"/>
      <c r="F21" s="26"/>
      <c r="G21" s="26"/>
      <c r="H21" s="26"/>
      <c r="I21" s="26"/>
      <c r="J21" s="26"/>
    </row>
  </sheetData>
  <sheetProtection sheet="1"/>
  <mergeCells count="5">
    <mergeCell ref="B3:I3"/>
    <mergeCell ref="B6:I6"/>
    <mergeCell ref="B9:I9"/>
    <mergeCell ref="B18:I18"/>
    <mergeCell ref="B20:I20"/>
  </mergeCells>
  <printOptions/>
  <pageMargins left="0.5511811023622047" right="0.5511811023622047" top="0.9448818897637796" bottom="0.7480314960629921" header="0.1968503937007874" footer="0"/>
  <pageSetup fitToHeight="1" fitToWidth="1" horizontalDpi="600" verticalDpi="600" orientation="portrait" paperSize="9" scale="72" r:id="rId3"/>
  <headerFooter alignWithMargins="0">
    <oddHeader>&amp;C&amp;12RK1010, RK1011, RK1012,
RK1013, RK1014&amp;R&amp;G</oddHeader>
    <oddFooter>&amp;L&amp;12&amp;F&amp;C&amp;8Revised 23 Aug 2020/TRD&amp;R&amp;12Tél: 01 56 95 19 48
Fax: 01 56 95 16 16
Courriel: fr@pressalit.com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69"/>
  <sheetViews>
    <sheetView zoomScale="75" zoomScaleNormal="75" workbookViewId="0" topLeftCell="A1">
      <selection activeCell="C39" sqref="C39"/>
    </sheetView>
  </sheetViews>
  <sheetFormatPr defaultColWidth="9.140625" defaultRowHeight="12.75"/>
  <cols>
    <col min="1" max="1" width="117.28125" style="14" customWidth="1"/>
    <col min="2" max="2" width="4.28125" style="14" customWidth="1"/>
    <col min="3" max="3" width="19.57421875" style="14" customWidth="1"/>
    <col min="4" max="4" width="4.28125" style="14" customWidth="1"/>
    <col min="5" max="5" width="21.421875" style="14" customWidth="1"/>
    <col min="6" max="6" width="5.421875" style="14" customWidth="1"/>
    <col min="7" max="7" width="11.00390625" style="14" customWidth="1"/>
    <col min="8" max="8" width="20.00390625" style="14" customWidth="1"/>
    <col min="9" max="16384" width="9.140625" style="16" customWidth="1"/>
  </cols>
  <sheetData>
    <row r="1" spans="1:248" ht="18">
      <c r="A1" s="87" t="s">
        <v>47</v>
      </c>
      <c r="B1" s="88"/>
      <c r="C1" s="88"/>
      <c r="D1" s="88"/>
      <c r="E1" s="88"/>
      <c r="F1" s="88"/>
      <c r="G1" s="88"/>
      <c r="H1" s="88"/>
      <c r="IN1" s="24" t="s">
        <v>29</v>
      </c>
    </row>
    <row r="2" spans="1:248" ht="18.75" thickBot="1">
      <c r="A2" s="87" t="s">
        <v>48</v>
      </c>
      <c r="B2" s="88"/>
      <c r="C2" s="88"/>
      <c r="D2" s="88"/>
      <c r="E2" s="88"/>
      <c r="F2" s="88"/>
      <c r="G2" s="88"/>
      <c r="H2" s="88"/>
      <c r="IN2" s="24" t="s">
        <v>30</v>
      </c>
    </row>
    <row r="3" spans="1:248" ht="29.25" customHeight="1" thickTop="1">
      <c r="A3" s="27"/>
      <c r="B3" s="27"/>
      <c r="C3" s="27"/>
      <c r="D3" s="27"/>
      <c r="E3" s="10" t="s">
        <v>49</v>
      </c>
      <c r="F3" s="92"/>
      <c r="G3" s="93"/>
      <c r="H3" s="94"/>
      <c r="IN3" s="24" t="s">
        <v>31</v>
      </c>
    </row>
    <row r="4" spans="1:248" ht="29.25" customHeight="1">
      <c r="A4" s="34" t="s">
        <v>3</v>
      </c>
      <c r="B4" s="27"/>
      <c r="C4" s="27"/>
      <c r="D4" s="27"/>
      <c r="E4" s="11" t="s">
        <v>50</v>
      </c>
      <c r="F4" s="68"/>
      <c r="G4" s="69"/>
      <c r="H4" s="70"/>
      <c r="IN4" s="24" t="s">
        <v>32</v>
      </c>
    </row>
    <row r="5" spans="1:248" ht="29.25" customHeight="1" thickBot="1">
      <c r="A5" s="27"/>
      <c r="B5" s="27"/>
      <c r="C5" s="27"/>
      <c r="D5" s="27"/>
      <c r="E5" s="12" t="s">
        <v>51</v>
      </c>
      <c r="F5" s="78"/>
      <c r="G5" s="79"/>
      <c r="H5" s="80"/>
      <c r="IN5" s="24" t="s">
        <v>33</v>
      </c>
    </row>
    <row r="6" spans="1:248" ht="44.25" customHeight="1" thickBot="1" thickTop="1">
      <c r="A6" s="27"/>
      <c r="B6" s="27"/>
      <c r="C6" s="27"/>
      <c r="D6" s="27"/>
      <c r="E6" s="95" t="s">
        <v>110</v>
      </c>
      <c r="F6" s="96"/>
      <c r="G6" s="96"/>
      <c r="H6" s="97"/>
      <c r="IN6" s="24" t="s">
        <v>34</v>
      </c>
    </row>
    <row r="7" spans="1:248" ht="29.25" customHeight="1" thickBot="1" thickTop="1">
      <c r="A7" s="27"/>
      <c r="B7" s="27"/>
      <c r="C7" s="27"/>
      <c r="D7" s="27"/>
      <c r="E7" s="89"/>
      <c r="F7" s="90"/>
      <c r="G7" s="90"/>
      <c r="H7" s="91"/>
      <c r="IN7" s="24" t="s">
        <v>35</v>
      </c>
    </row>
    <row r="8" spans="1:248" ht="29.25" customHeight="1" thickBot="1" thickTop="1">
      <c r="A8" s="27"/>
      <c r="B8" s="27"/>
      <c r="C8" s="27"/>
      <c r="D8" s="27"/>
      <c r="E8" s="81" t="s">
        <v>99</v>
      </c>
      <c r="F8" s="82"/>
      <c r="G8" s="82"/>
      <c r="H8" s="83"/>
      <c r="IN8" s="24" t="s">
        <v>36</v>
      </c>
    </row>
    <row r="9" spans="1:248" ht="29.25" customHeight="1" thickBot="1" thickTop="1">
      <c r="A9" s="27"/>
      <c r="B9" s="27"/>
      <c r="C9" s="27"/>
      <c r="D9" s="27"/>
      <c r="E9" s="84"/>
      <c r="F9" s="85"/>
      <c r="G9" s="85"/>
      <c r="H9" s="86"/>
      <c r="IN9" s="24" t="s">
        <v>37</v>
      </c>
    </row>
    <row r="10" spans="1:8" ht="63" customHeight="1" thickTop="1">
      <c r="A10" s="27"/>
      <c r="B10" s="27"/>
      <c r="C10" s="27"/>
      <c r="D10" s="27"/>
      <c r="E10" s="29"/>
      <c r="F10" s="30"/>
      <c r="G10" s="30"/>
      <c r="H10" s="30"/>
    </row>
    <row r="11" spans="1:8" ht="63" customHeight="1">
      <c r="A11" s="27"/>
      <c r="B11" s="27"/>
      <c r="C11" s="27"/>
      <c r="D11" s="27"/>
      <c r="E11" s="27"/>
      <c r="F11" s="27"/>
      <c r="G11" s="27"/>
      <c r="H11" s="31"/>
    </row>
    <row r="12" spans="1:8" ht="33" customHeight="1">
      <c r="A12" s="27"/>
      <c r="B12" s="27"/>
      <c r="C12" s="27"/>
      <c r="D12" s="27"/>
      <c r="E12" s="32"/>
      <c r="F12" s="33"/>
      <c r="G12" s="33"/>
      <c r="H12" s="33"/>
    </row>
    <row r="13" spans="1:8" ht="24" customHeight="1">
      <c r="A13" s="34" t="s">
        <v>52</v>
      </c>
      <c r="B13" s="34"/>
      <c r="C13" s="27"/>
      <c r="D13" s="27"/>
      <c r="E13" s="27"/>
      <c r="F13" s="27"/>
      <c r="G13" s="27"/>
      <c r="H13" s="53" t="s">
        <v>53</v>
      </c>
    </row>
    <row r="14" spans="1:8" ht="24" customHeight="1">
      <c r="A14" s="27" t="s">
        <v>54</v>
      </c>
      <c r="B14" s="27"/>
      <c r="C14" s="27"/>
      <c r="D14" s="27"/>
      <c r="E14" s="27"/>
      <c r="F14" s="27"/>
      <c r="G14" s="27"/>
      <c r="H14" s="35"/>
    </row>
    <row r="15" spans="1:8" ht="22.5" customHeight="1">
      <c r="A15" s="27" t="s">
        <v>55</v>
      </c>
      <c r="B15" s="27"/>
      <c r="C15" s="27"/>
      <c r="D15" s="27"/>
      <c r="E15" s="27"/>
      <c r="F15" s="27"/>
      <c r="G15" s="27"/>
      <c r="H15" s="35"/>
    </row>
    <row r="16" spans="1:8" ht="14.25" customHeight="1">
      <c r="A16" s="27"/>
      <c r="B16" s="27"/>
      <c r="C16" s="27"/>
      <c r="D16" s="27"/>
      <c r="E16" s="27"/>
      <c r="F16" s="27"/>
      <c r="G16" s="27"/>
      <c r="H16" s="36"/>
    </row>
    <row r="17" spans="1:8" ht="24" customHeight="1">
      <c r="A17" s="27" t="s">
        <v>73</v>
      </c>
      <c r="B17" s="37"/>
      <c r="C17" s="27" t="s">
        <v>56</v>
      </c>
      <c r="D17" s="37"/>
      <c r="E17" s="27" t="s">
        <v>57</v>
      </c>
      <c r="F17" s="27"/>
      <c r="G17" s="27"/>
      <c r="H17" s="36"/>
    </row>
    <row r="18" spans="1:8" ht="24" customHeight="1">
      <c r="A18" s="27" t="s">
        <v>74</v>
      </c>
      <c r="B18" s="27"/>
      <c r="C18" s="27"/>
      <c r="D18" s="27"/>
      <c r="E18" s="27"/>
      <c r="F18" s="27"/>
      <c r="G18" s="27"/>
      <c r="H18" s="35"/>
    </row>
    <row r="19" spans="1:8" ht="24" customHeight="1">
      <c r="A19" s="27" t="s">
        <v>75</v>
      </c>
      <c r="B19" s="27"/>
      <c r="C19" s="27"/>
      <c r="D19" s="27"/>
      <c r="E19" s="27"/>
      <c r="F19" s="27"/>
      <c r="G19" s="27"/>
      <c r="H19" s="35"/>
    </row>
    <row r="20" spans="1:8" ht="12.75" customHeight="1">
      <c r="A20" s="27"/>
      <c r="B20" s="27"/>
      <c r="C20" s="27"/>
      <c r="D20" s="27"/>
      <c r="E20" s="27"/>
      <c r="F20" s="27"/>
      <c r="G20" s="27"/>
      <c r="H20" s="36"/>
    </row>
    <row r="21" spans="1:8" ht="24" customHeight="1">
      <c r="A21" s="34" t="s">
        <v>58</v>
      </c>
      <c r="B21" s="27"/>
      <c r="C21" s="27"/>
      <c r="D21" s="27"/>
      <c r="E21" s="27"/>
      <c r="F21" s="27"/>
      <c r="G21" s="27"/>
      <c r="H21" s="36"/>
    </row>
    <row r="22" spans="1:8" ht="24" customHeight="1">
      <c r="A22" s="34" t="s">
        <v>76</v>
      </c>
      <c r="B22" s="27"/>
      <c r="C22" s="27"/>
      <c r="D22" s="27"/>
      <c r="E22" s="27"/>
      <c r="F22" s="27"/>
      <c r="G22" s="27"/>
      <c r="H22" s="36"/>
    </row>
    <row r="23" spans="1:8" ht="24" customHeight="1">
      <c r="A23" s="34" t="s">
        <v>78</v>
      </c>
      <c r="B23" s="27"/>
      <c r="C23" s="27"/>
      <c r="D23" s="27"/>
      <c r="E23" s="27"/>
      <c r="F23" s="27"/>
      <c r="G23" s="27"/>
      <c r="H23" s="36"/>
    </row>
    <row r="24" spans="1:8" ht="15" customHeight="1">
      <c r="A24" s="34"/>
      <c r="B24" s="27"/>
      <c r="C24" s="27"/>
      <c r="D24" s="27"/>
      <c r="E24" s="27"/>
      <c r="F24" s="27"/>
      <c r="G24" s="27"/>
      <c r="H24" s="36"/>
    </row>
    <row r="25" spans="1:8" ht="24" customHeight="1">
      <c r="A25" s="34" t="s">
        <v>79</v>
      </c>
      <c r="B25" s="27"/>
      <c r="C25" s="27"/>
      <c r="D25" s="27"/>
      <c r="E25" s="27"/>
      <c r="F25" s="27"/>
      <c r="G25" s="27"/>
      <c r="H25" s="36"/>
    </row>
    <row r="26" spans="1:8" ht="24" customHeight="1">
      <c r="A26" s="27" t="s">
        <v>80</v>
      </c>
      <c r="B26" s="38"/>
      <c r="C26" s="27" t="s">
        <v>56</v>
      </c>
      <c r="D26" s="44"/>
      <c r="E26" s="31"/>
      <c r="F26" s="27"/>
      <c r="G26" s="27"/>
      <c r="H26" s="39"/>
    </row>
    <row r="27" spans="1:8" ht="24" customHeight="1">
      <c r="A27" s="27" t="s">
        <v>81</v>
      </c>
      <c r="B27" s="38"/>
      <c r="C27" s="27" t="s">
        <v>59</v>
      </c>
      <c r="D27" s="38"/>
      <c r="E27" s="27" t="s">
        <v>60</v>
      </c>
      <c r="F27" s="44"/>
      <c r="G27" s="31"/>
      <c r="H27" s="39"/>
    </row>
    <row r="28" spans="1:8" ht="18" customHeight="1">
      <c r="A28" s="27"/>
      <c r="B28" s="27"/>
      <c r="C28" s="27"/>
      <c r="D28" s="27"/>
      <c r="E28" s="27"/>
      <c r="F28" s="27"/>
      <c r="G28" s="27"/>
      <c r="H28" s="27"/>
    </row>
    <row r="29" spans="1:8" ht="24" customHeight="1">
      <c r="A29" s="34" t="s">
        <v>61</v>
      </c>
      <c r="B29" s="27"/>
      <c r="C29" s="27"/>
      <c r="D29" s="27"/>
      <c r="E29" s="27"/>
      <c r="F29" s="27"/>
      <c r="G29" s="27"/>
      <c r="H29" s="27"/>
    </row>
    <row r="30" spans="1:8" ht="24" customHeight="1">
      <c r="A30" s="27" t="s">
        <v>82</v>
      </c>
      <c r="B30" s="38"/>
      <c r="C30" s="27" t="s">
        <v>56</v>
      </c>
      <c r="D30" s="38"/>
      <c r="E30" s="27" t="s">
        <v>57</v>
      </c>
      <c r="F30" s="27"/>
      <c r="G30" s="27"/>
      <c r="H30" s="49">
        <f>IF(H18&gt;0,H18,"")</f>
      </c>
    </row>
    <row r="31" spans="1:8" ht="24" customHeight="1">
      <c r="A31" s="40" t="s">
        <v>83</v>
      </c>
      <c r="B31" s="38"/>
      <c r="C31" s="27" t="s">
        <v>56</v>
      </c>
      <c r="D31" s="38"/>
      <c r="E31" s="27" t="s">
        <v>57</v>
      </c>
      <c r="F31" s="27"/>
      <c r="G31" s="27"/>
      <c r="H31" s="49">
        <f>IF(H19&gt;0,H19*2,"")</f>
      </c>
    </row>
    <row r="32" spans="1:8" ht="24" customHeight="1">
      <c r="A32" s="34">
        <f>IF(D17&gt;0,"PLAN DE TRAVAIL SANS BAGUETTE DE FACADE, IL FAUT UNE TÉLÉCOMMANDE FILAIRE","")</f>
      </c>
      <c r="B32" s="47"/>
      <c r="C32" s="27"/>
      <c r="D32" s="46"/>
      <c r="E32" s="27"/>
      <c r="F32" s="27"/>
      <c r="G32" s="27"/>
      <c r="H32" s="49">
        <f>SUM(H30:H31)</f>
        <v>0</v>
      </c>
    </row>
    <row r="33" spans="1:8" ht="24" customHeight="1">
      <c r="A33" s="27" t="s">
        <v>77</v>
      </c>
      <c r="B33" s="27" t="s">
        <v>62</v>
      </c>
      <c r="C33" s="27"/>
      <c r="D33" s="38"/>
      <c r="E33" s="27"/>
      <c r="F33" s="27"/>
      <c r="G33" s="27"/>
      <c r="H33" s="27"/>
    </row>
    <row r="34" spans="1:8" ht="24" customHeight="1">
      <c r="A34" s="51" t="s">
        <v>100</v>
      </c>
      <c r="B34" s="27"/>
      <c r="C34" s="27"/>
      <c r="D34" s="27"/>
      <c r="E34" s="27"/>
      <c r="F34" s="27"/>
      <c r="G34" s="27"/>
      <c r="H34" s="27"/>
    </row>
    <row r="35" spans="1:8" ht="24" customHeight="1">
      <c r="A35" s="48">
        <f>IF(B17&gt;0,"Pour ce plan de travail, nous recommandons","")</f>
      </c>
      <c r="B35" s="27">
        <f>SUM(H32/1000)</f>
        <v>0</v>
      </c>
      <c r="C35" s="27">
        <f>IF(B17&gt;0,"paquets de fixations de bord","")</f>
      </c>
      <c r="D35" s="27"/>
      <c r="E35" s="27"/>
      <c r="F35" s="27"/>
      <c r="G35" s="27"/>
      <c r="H35" s="27"/>
    </row>
    <row r="36" spans="1:8" ht="24" customHeight="1">
      <c r="A36" s="27" t="s">
        <v>63</v>
      </c>
      <c r="B36" s="27"/>
      <c r="C36" s="27"/>
      <c r="D36" s="27"/>
      <c r="E36" s="27"/>
      <c r="F36" s="27"/>
      <c r="G36" s="27"/>
      <c r="H36" s="27"/>
    </row>
    <row r="37" spans="1:8" ht="24" customHeight="1">
      <c r="A37" s="27"/>
      <c r="B37" s="27"/>
      <c r="C37" s="27"/>
      <c r="D37" s="27"/>
      <c r="E37" s="27"/>
      <c r="F37" s="27"/>
      <c r="G37" s="27"/>
      <c r="H37" s="27"/>
    </row>
    <row r="38" spans="1:8" ht="24" customHeight="1">
      <c r="A38" s="34" t="s">
        <v>101</v>
      </c>
      <c r="B38" s="27"/>
      <c r="C38" s="27"/>
      <c r="D38" s="27"/>
      <c r="E38" s="27"/>
      <c r="F38" s="27"/>
      <c r="G38" s="27"/>
      <c r="H38" s="27"/>
    </row>
    <row r="39" spans="1:8" ht="48.75" customHeight="1">
      <c r="A39" s="54" t="s">
        <v>102</v>
      </c>
      <c r="B39" s="27"/>
      <c r="C39" s="38"/>
      <c r="D39" s="27" t="s">
        <v>103</v>
      </c>
      <c r="E39" s="27"/>
      <c r="F39" s="27"/>
      <c r="G39" s="27"/>
      <c r="H39" s="27"/>
    </row>
    <row r="40" spans="1:8" ht="24" customHeight="1">
      <c r="A40" s="27"/>
      <c r="B40" s="27"/>
      <c r="C40" s="27"/>
      <c r="D40" s="27"/>
      <c r="E40" s="27"/>
      <c r="F40" s="27"/>
      <c r="G40" s="27"/>
      <c r="H40" s="27"/>
    </row>
    <row r="41" spans="1:8" ht="24" customHeight="1">
      <c r="A41" s="34" t="s">
        <v>64</v>
      </c>
      <c r="B41" s="27"/>
      <c r="C41" s="27"/>
      <c r="D41" s="27"/>
      <c r="E41" s="27"/>
      <c r="F41" s="27"/>
      <c r="G41" s="27"/>
      <c r="H41" s="27"/>
    </row>
    <row r="42" spans="1:8" ht="24" customHeight="1">
      <c r="A42" s="27" t="s">
        <v>65</v>
      </c>
      <c r="B42" s="38"/>
      <c r="C42" s="27" t="s">
        <v>56</v>
      </c>
      <c r="D42" s="38"/>
      <c r="E42" s="27" t="s">
        <v>57</v>
      </c>
      <c r="F42" s="27"/>
      <c r="G42" s="27"/>
      <c r="H42" s="27"/>
    </row>
    <row r="43" spans="1:8" ht="45" customHeight="1">
      <c r="A43" s="58" t="str">
        <f>IF(B42&gt;0,"Si oui, leur emplacement doit être marqué sur le dessin et le profondeur minimum du plan de travail doit être 610 mm"," ")</f>
        <v> </v>
      </c>
      <c r="B43" s="27"/>
      <c r="C43" s="27"/>
      <c r="D43" s="27"/>
      <c r="E43" s="27"/>
      <c r="F43" s="27"/>
      <c r="G43" s="27"/>
      <c r="H43" s="27"/>
    </row>
    <row r="44" spans="1:8" ht="57" customHeight="1">
      <c r="A44" s="58">
        <f>IF(B42&gt;0,"En cas ou l'évier/les plaques de cuisson doivent être placés moins que 190 mm de l'éxtrémité, il faut utiliser support étroit RK1048 (à remplacer avec support normal)","")</f>
      </c>
      <c r="B44" s="27"/>
      <c r="C44" s="48" t="s">
        <v>84</v>
      </c>
      <c r="D44" s="38"/>
      <c r="E44" s="27" t="s">
        <v>91</v>
      </c>
      <c r="F44" s="27"/>
      <c r="G44" s="27"/>
      <c r="H44" s="27"/>
    </row>
    <row r="45" spans="1:8" ht="24" customHeight="1">
      <c r="A45" s="27" t="s">
        <v>66</v>
      </c>
      <c r="B45" s="38"/>
      <c r="C45" s="27" t="s">
        <v>56</v>
      </c>
      <c r="D45" s="38"/>
      <c r="E45" s="27" t="s">
        <v>57</v>
      </c>
      <c r="F45" s="27"/>
      <c r="G45" s="27"/>
      <c r="H45" s="31"/>
    </row>
    <row r="46" spans="1:8" ht="24" customHeight="1">
      <c r="A46" s="41">
        <f>IF(B45&gt;0,"Il faut commander interconnection de sécurité RK1070","")</f>
      </c>
      <c r="B46" s="27"/>
      <c r="C46" s="27"/>
      <c r="D46" s="27"/>
      <c r="E46" s="27"/>
      <c r="F46" s="27"/>
      <c r="G46" s="27"/>
      <c r="H46" s="31"/>
    </row>
    <row r="47" spans="1:8" ht="24" customHeight="1">
      <c r="A47" s="42">
        <f>IF(B45&gt;0,"Si oui, l'unité de levage pour armoires est-elle avec bouton ou commande manuelle ?","")</f>
      </c>
      <c r="B47" s="38"/>
      <c r="C47" s="27" t="str">
        <f>IF(B45&gt;0,"Bouton"," ")</f>
        <v> </v>
      </c>
      <c r="D47" s="38"/>
      <c r="E47" s="27" t="str">
        <f>IF(B45&gt;0,"Com. manuelle"," ")</f>
        <v> </v>
      </c>
      <c r="F47" s="38"/>
      <c r="G47" s="27" t="str">
        <f>IF(B45&gt;0,"Les deux"," ")</f>
        <v> </v>
      </c>
      <c r="H47" s="31"/>
    </row>
    <row r="48" spans="1:8" ht="24" customHeight="1">
      <c r="A48" s="43" t="s">
        <v>67</v>
      </c>
      <c r="B48" s="38"/>
      <c r="C48" s="27" t="s">
        <v>56</v>
      </c>
      <c r="D48" s="38"/>
      <c r="E48" s="27" t="s">
        <v>57</v>
      </c>
      <c r="F48" s="44"/>
      <c r="G48" s="27"/>
      <c r="H48" s="31"/>
    </row>
    <row r="49" spans="1:8" ht="24" customHeight="1">
      <c r="A49" s="41">
        <f>IF(B48&gt;0,"Il faut commander interconnection de sécurité RK1071","")</f>
      </c>
      <c r="B49" s="27"/>
      <c r="C49" s="27"/>
      <c r="D49" s="27"/>
      <c r="E49" s="27"/>
      <c r="F49" s="27"/>
      <c r="G49" s="27"/>
      <c r="H49" s="31"/>
    </row>
    <row r="50" spans="1:8" ht="24" customHeight="1">
      <c r="A50" s="42">
        <f>IF(B48&gt;0,"Si oui, l'unités de levage pour armoires sont-elles avec bouton ou commande manuelle ?","")</f>
      </c>
      <c r="B50" s="38"/>
      <c r="C50" s="27" t="str">
        <f>IF(B48&gt;0,"Bouton"," ")</f>
        <v> </v>
      </c>
      <c r="D50" s="38"/>
      <c r="E50" s="27" t="str">
        <f>IF(B48&gt;0,"Com. manuelle"," ")</f>
        <v> </v>
      </c>
      <c r="F50" s="38"/>
      <c r="G50" s="27" t="str">
        <f>IF(B48&gt;0,"Les deux"," ")</f>
        <v> </v>
      </c>
      <c r="H50" s="31"/>
    </row>
    <row r="51" spans="1:8" ht="45.75" customHeight="1">
      <c r="A51" s="54" t="s">
        <v>68</v>
      </c>
      <c r="B51" s="38"/>
      <c r="C51" s="27" t="s">
        <v>56</v>
      </c>
      <c r="D51" s="38"/>
      <c r="E51" s="27" t="s">
        <v>57</v>
      </c>
      <c r="F51" s="44"/>
      <c r="G51" s="27"/>
      <c r="H51" s="31"/>
    </row>
    <row r="52" spans="1:8" ht="24" customHeight="1">
      <c r="A52" s="41">
        <f>IF(B51&gt;0,"Il faut commander interconnection de sécurité RK1072","")</f>
      </c>
      <c r="B52" s="27"/>
      <c r="C52" s="27"/>
      <c r="D52" s="27"/>
      <c r="E52" s="27"/>
      <c r="F52" s="27"/>
      <c r="G52" s="27"/>
      <c r="H52" s="31"/>
    </row>
    <row r="53" spans="1:8" ht="24" customHeight="1">
      <c r="A53" s="42">
        <f>IF(B51&gt;0,"Si oui, l'autre unité de levage est-elle avec bouton ou commande manuelle ?","")</f>
      </c>
      <c r="B53" s="38"/>
      <c r="C53" s="27" t="str">
        <f>IF(B51&gt;0,"Bouton"," ")</f>
        <v> </v>
      </c>
      <c r="D53" s="38"/>
      <c r="E53" s="27" t="str">
        <f>IF(B51&gt;0,"Com. manuelle"," ")</f>
        <v> </v>
      </c>
      <c r="F53" s="38"/>
      <c r="G53" s="27" t="str">
        <f>IF(B51&gt;0,"Les deux"," ")</f>
        <v> </v>
      </c>
      <c r="H53" s="31"/>
    </row>
    <row r="54" spans="1:8" ht="45.75" customHeight="1">
      <c r="A54" s="54" t="s">
        <v>69</v>
      </c>
      <c r="B54" s="38"/>
      <c r="C54" s="27" t="s">
        <v>56</v>
      </c>
      <c r="D54" s="38"/>
      <c r="E54" s="27" t="s">
        <v>57</v>
      </c>
      <c r="F54" s="44"/>
      <c r="G54" s="27"/>
      <c r="H54" s="31"/>
    </row>
    <row r="55" spans="1:8" ht="24" customHeight="1">
      <c r="A55" s="41">
        <f>IF(B54&gt;0,"Il faut commander interconnection de sécurité RK1075","")</f>
      </c>
      <c r="B55" s="27"/>
      <c r="C55" s="27"/>
      <c r="D55" s="27"/>
      <c r="E55" s="27"/>
      <c r="F55" s="27"/>
      <c r="G55" s="27"/>
      <c r="H55" s="31"/>
    </row>
    <row r="56" spans="1:8" ht="24" customHeight="1">
      <c r="A56" s="42">
        <f>IF(B54&gt;0,"Si oui, les autres unités de levage sont-elles avec bouton ou commande manuelle ?","")</f>
      </c>
      <c r="B56" s="38"/>
      <c r="C56" s="27" t="str">
        <f>IF(B54&gt;0,"Bouton"," ")</f>
        <v> </v>
      </c>
      <c r="D56" s="38"/>
      <c r="E56" s="27" t="str">
        <f>IF(B54&gt;0,"Com. manuelle"," ")</f>
        <v> </v>
      </c>
      <c r="F56" s="38"/>
      <c r="G56" s="27" t="str">
        <f>IF(B54&gt;0,"Les deux"," ")</f>
        <v> </v>
      </c>
      <c r="H56" s="31"/>
    </row>
    <row r="57" spans="1:8" ht="24" customHeight="1">
      <c r="A57" s="27"/>
      <c r="B57" s="27"/>
      <c r="C57" s="27"/>
      <c r="D57" s="27"/>
      <c r="E57" s="27"/>
      <c r="F57" s="27"/>
      <c r="G57" s="27"/>
      <c r="H57" s="27"/>
    </row>
    <row r="58" spans="1:8" ht="24" customHeight="1">
      <c r="A58" s="34" t="s">
        <v>70</v>
      </c>
      <c r="B58" s="27"/>
      <c r="C58" s="27"/>
      <c r="D58" s="27"/>
      <c r="E58" s="27"/>
      <c r="F58" s="27"/>
      <c r="G58" s="27"/>
      <c r="H58" s="27"/>
    </row>
    <row r="59" spans="1:8" ht="24" customHeight="1">
      <c r="A59" s="34" t="s">
        <v>71</v>
      </c>
      <c r="B59" s="27"/>
      <c r="C59" s="27"/>
      <c r="D59" s="27"/>
      <c r="E59" s="27"/>
      <c r="F59" s="27"/>
      <c r="G59" s="27"/>
      <c r="H59" s="27"/>
    </row>
    <row r="60" spans="1:8" ht="24" customHeight="1">
      <c r="A60" s="27"/>
      <c r="B60" s="27"/>
      <c r="C60" s="27"/>
      <c r="D60" s="27"/>
      <c r="E60" s="27"/>
      <c r="F60" s="27"/>
      <c r="G60" s="27"/>
      <c r="H60" s="27"/>
    </row>
    <row r="61" spans="1:8" ht="24" customHeight="1">
      <c r="A61" s="27" t="s">
        <v>72</v>
      </c>
      <c r="B61" s="27"/>
      <c r="C61" s="27"/>
      <c r="D61" s="27"/>
      <c r="E61" s="27"/>
      <c r="F61" s="27"/>
      <c r="G61" s="27"/>
      <c r="H61" s="27"/>
    </row>
    <row r="62" spans="1:8" ht="24" customHeight="1">
      <c r="A62" s="72"/>
      <c r="B62" s="73"/>
      <c r="C62" s="73"/>
      <c r="D62" s="73"/>
      <c r="E62" s="73"/>
      <c r="F62" s="73"/>
      <c r="G62" s="73"/>
      <c r="H62" s="74"/>
    </row>
    <row r="63" spans="1:8" ht="24" customHeight="1">
      <c r="A63" s="65"/>
      <c r="B63" s="66"/>
      <c r="C63" s="66"/>
      <c r="D63" s="66"/>
      <c r="E63" s="66"/>
      <c r="F63" s="66"/>
      <c r="G63" s="66"/>
      <c r="H63" s="67"/>
    </row>
    <row r="64" spans="1:8" ht="24" customHeight="1">
      <c r="A64" s="65"/>
      <c r="B64" s="66"/>
      <c r="C64" s="66"/>
      <c r="D64" s="66"/>
      <c r="E64" s="66"/>
      <c r="F64" s="66"/>
      <c r="G64" s="66"/>
      <c r="H64" s="67"/>
    </row>
    <row r="65" spans="1:8" ht="24" customHeight="1">
      <c r="A65" s="65"/>
      <c r="B65" s="66"/>
      <c r="C65" s="66"/>
      <c r="D65" s="66"/>
      <c r="E65" s="66"/>
      <c r="F65" s="66"/>
      <c r="G65" s="66"/>
      <c r="H65" s="67"/>
    </row>
    <row r="66" spans="1:8" ht="24" customHeight="1">
      <c r="A66" s="65"/>
      <c r="B66" s="66"/>
      <c r="C66" s="66"/>
      <c r="D66" s="66"/>
      <c r="E66" s="66"/>
      <c r="F66" s="66"/>
      <c r="G66" s="66"/>
      <c r="H66" s="67"/>
    </row>
    <row r="67" spans="1:8" ht="24" customHeight="1">
      <c r="A67" s="75"/>
      <c r="B67" s="76"/>
      <c r="C67" s="76"/>
      <c r="D67" s="76"/>
      <c r="E67" s="76"/>
      <c r="F67" s="76"/>
      <c r="G67" s="76"/>
      <c r="H67" s="77"/>
    </row>
    <row r="68" spans="1:8" ht="24" customHeight="1">
      <c r="A68" s="45"/>
      <c r="B68" s="45"/>
      <c r="C68" s="45"/>
      <c r="D68" s="45"/>
      <c r="E68" s="45"/>
      <c r="F68" s="45"/>
      <c r="G68" s="45"/>
      <c r="H68" s="45"/>
    </row>
    <row r="69" spans="1:8" ht="24" customHeight="1">
      <c r="A69" s="71" t="s">
        <v>92</v>
      </c>
      <c r="B69" s="71"/>
      <c r="C69" s="71"/>
      <c r="D69" s="71"/>
      <c r="E69" s="71"/>
      <c r="F69" s="71"/>
      <c r="G69" s="71"/>
      <c r="H69" s="71"/>
    </row>
  </sheetData>
  <sheetProtection password="DF97" sheet="1"/>
  <mergeCells count="16">
    <mergeCell ref="E9:H9"/>
    <mergeCell ref="A1:H1"/>
    <mergeCell ref="A2:H2"/>
    <mergeCell ref="E7:H7"/>
    <mergeCell ref="F3:H3"/>
    <mergeCell ref="E6:H6"/>
    <mergeCell ref="A65:H65"/>
    <mergeCell ref="F4:H4"/>
    <mergeCell ref="A69:H69"/>
    <mergeCell ref="A62:H62"/>
    <mergeCell ref="A63:H63"/>
    <mergeCell ref="A67:H67"/>
    <mergeCell ref="A64:H64"/>
    <mergeCell ref="F5:H5"/>
    <mergeCell ref="A66:H66"/>
    <mergeCell ref="E8:H8"/>
  </mergeCells>
  <conditionalFormatting sqref="B34">
    <cfRule type="cellIs" priority="2" dxfId="0" operator="equal" stopIfTrue="1">
      <formula>0</formula>
    </cfRule>
  </conditionalFormatting>
  <conditionalFormatting sqref="B35">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38" r:id="rId5"/>
  <headerFooter alignWithMargins="0">
    <oddHeader>&amp;C&amp;12RK1010, RK1011, RK1012,
RK1013, RK1014&amp;R&amp;G</oddHeader>
    <oddFooter>&amp;L&amp;12&amp;F&amp;C&amp;8Revised 23 Aug 2020/TRD&amp;R&amp;12Tél: 01 56 95 19 48
Fax: 01 56 95 16 16
Courriel: fr@pressalit.com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70" zoomScaleNormal="70" workbookViewId="0" topLeftCell="A1">
      <selection activeCell="C10" sqref="C10"/>
    </sheetView>
  </sheetViews>
  <sheetFormatPr defaultColWidth="9.140625" defaultRowHeight="12.75"/>
  <cols>
    <col min="1" max="1" width="95.00390625" style="1" customWidth="1"/>
    <col min="2" max="2" width="5.57421875" style="1" customWidth="1"/>
    <col min="3" max="3" width="18.8515625" style="1" customWidth="1"/>
    <col min="4" max="4" width="5.57421875" style="1" customWidth="1"/>
    <col min="5" max="5" width="21.28125" style="1" customWidth="1"/>
    <col min="6" max="6" width="6.8515625" style="1" customWidth="1"/>
    <col min="7" max="7" width="14.140625" style="1" customWidth="1"/>
    <col min="8" max="8" width="30.421875" style="1" customWidth="1"/>
    <col min="9" max="11" width="2.8515625" style="0" bestFit="1" customWidth="1"/>
  </cols>
  <sheetData>
    <row r="1" spans="1:8" ht="18">
      <c r="A1" s="112" t="s">
        <v>44</v>
      </c>
      <c r="B1" s="113"/>
      <c r="C1" s="113"/>
      <c r="D1" s="113"/>
      <c r="E1" s="113"/>
      <c r="F1" s="113"/>
      <c r="G1" s="113"/>
      <c r="H1" s="113"/>
    </row>
    <row r="2" spans="1:8" ht="18.75" thickBot="1">
      <c r="A2" s="114" t="s">
        <v>24</v>
      </c>
      <c r="B2" s="115"/>
      <c r="C2" s="115"/>
      <c r="D2" s="115"/>
      <c r="E2" s="115"/>
      <c r="F2" s="115"/>
      <c r="G2" s="115"/>
      <c r="H2" s="115"/>
    </row>
    <row r="3" spans="5:8" ht="21" customHeight="1" thickTop="1">
      <c r="E3" s="21" t="s">
        <v>1</v>
      </c>
      <c r="F3" s="120">
        <f>+'Page 2 - A remplir'!F3:H3</f>
        <v>0</v>
      </c>
      <c r="G3" s="121"/>
      <c r="H3" s="122"/>
    </row>
    <row r="4" spans="5:8" ht="21" customHeight="1">
      <c r="E4" s="22" t="s">
        <v>2</v>
      </c>
      <c r="F4" s="123">
        <f>+'Page 2 - A remplir'!F4:H4</f>
        <v>0</v>
      </c>
      <c r="G4" s="124"/>
      <c r="H4" s="125"/>
    </row>
    <row r="5" spans="5:8" ht="21" customHeight="1" thickBot="1">
      <c r="E5" s="23" t="s">
        <v>25</v>
      </c>
      <c r="F5" s="126">
        <f>+'Page 2 - A remplir'!F5:H5</f>
        <v>0</v>
      </c>
      <c r="G5" s="127"/>
      <c r="H5" s="128"/>
    </row>
    <row r="6" spans="5:8" ht="14.25" thickBot="1" thickTop="1">
      <c r="E6" s="117" t="s">
        <v>28</v>
      </c>
      <c r="F6" s="118"/>
      <c r="G6" s="118"/>
      <c r="H6" s="119"/>
    </row>
    <row r="7" spans="5:8" ht="42.75" customHeight="1" thickBot="1" thickTop="1">
      <c r="E7" s="81" t="s">
        <v>109</v>
      </c>
      <c r="F7" s="82"/>
      <c r="G7" s="82"/>
      <c r="H7" s="116"/>
    </row>
    <row r="8" spans="5:8" ht="28.5" thickBot="1" thickTop="1">
      <c r="E8" s="110">
        <f>+'Page 2 - A remplir'!E9:H9</f>
        <v>0</v>
      </c>
      <c r="F8" s="111"/>
      <c r="G8" s="111"/>
      <c r="H8" s="111"/>
    </row>
    <row r="9" ht="12" thickTop="1">
      <c r="H9" s="2"/>
    </row>
    <row r="10" ht="11.25">
      <c r="H10" s="2"/>
    </row>
    <row r="11" ht="11.25">
      <c r="H11" s="2"/>
    </row>
    <row r="12" ht="11.25">
      <c r="H12" s="2"/>
    </row>
    <row r="13" ht="11.25">
      <c r="H13" s="2"/>
    </row>
    <row r="14" ht="11.25">
      <c r="H14" s="2"/>
    </row>
    <row r="15" ht="11.25">
      <c r="H15" s="2"/>
    </row>
    <row r="16" ht="11.25">
      <c r="H16" s="2"/>
    </row>
    <row r="17" ht="11.25">
      <c r="H17" s="2"/>
    </row>
    <row r="18" ht="11.25">
      <c r="H18" s="2"/>
    </row>
    <row r="19" ht="11.25">
      <c r="H19" s="2"/>
    </row>
    <row r="20" ht="11.25">
      <c r="H20" s="2"/>
    </row>
    <row r="21" ht="11.25">
      <c r="H21" s="2"/>
    </row>
    <row r="22" ht="11.25">
      <c r="H22" s="2"/>
    </row>
    <row r="23" ht="11.25">
      <c r="H23" s="2"/>
    </row>
    <row r="24" ht="11.25">
      <c r="H24" s="2"/>
    </row>
    <row r="25" ht="11.25">
      <c r="H25" s="2"/>
    </row>
    <row r="26" ht="11.25">
      <c r="H26" s="2"/>
    </row>
    <row r="27" ht="11.25">
      <c r="H27" s="2"/>
    </row>
    <row r="28" spans="1:8" s="16" customFormat="1" ht="21.75" customHeight="1">
      <c r="A28" s="13" t="s">
        <v>0</v>
      </c>
      <c r="B28" s="13" t="s">
        <v>3</v>
      </c>
      <c r="C28" s="14"/>
      <c r="D28" s="14"/>
      <c r="E28" s="14"/>
      <c r="F28" s="14"/>
      <c r="G28" s="14"/>
      <c r="H28" s="15" t="s">
        <v>26</v>
      </c>
    </row>
    <row r="29" spans="1:8" s="16" customFormat="1" ht="21.75" customHeight="1">
      <c r="A29" s="14"/>
      <c r="B29" s="14"/>
      <c r="C29" s="14"/>
      <c r="D29" s="14"/>
      <c r="E29" s="14"/>
      <c r="F29" s="14"/>
      <c r="G29" s="14"/>
      <c r="H29" s="14"/>
    </row>
    <row r="30" spans="1:8" s="16" customFormat="1" ht="21.75" customHeight="1">
      <c r="A30" s="14" t="s">
        <v>27</v>
      </c>
      <c r="B30" s="14"/>
      <c r="C30" s="14"/>
      <c r="D30" s="14"/>
      <c r="E30" s="14"/>
      <c r="F30" s="14"/>
      <c r="G30" s="14"/>
      <c r="H30" s="5">
        <f>SUM(+'Page 2 - A remplir'!H14-90)</f>
        <v>-90</v>
      </c>
    </row>
    <row r="31" spans="1:8" s="16" customFormat="1" ht="23.25" customHeight="1">
      <c r="A31" s="14" t="s">
        <v>4</v>
      </c>
      <c r="B31" s="14"/>
      <c r="C31" s="14"/>
      <c r="D31" s="14"/>
      <c r="E31" s="14"/>
      <c r="F31" s="14"/>
      <c r="G31" s="14"/>
      <c r="H31" s="5">
        <f>SUM(+'Page 2 - A remplir'!H15)</f>
        <v>0</v>
      </c>
    </row>
    <row r="32" spans="1:8" s="16" customFormat="1" ht="18">
      <c r="A32" s="14"/>
      <c r="B32" s="14"/>
      <c r="C32" s="14"/>
      <c r="D32" s="14"/>
      <c r="E32" s="14"/>
      <c r="F32" s="14"/>
      <c r="G32" s="14"/>
      <c r="H32" s="17"/>
    </row>
    <row r="33" spans="1:8" s="16" customFormat="1" ht="21.75" customHeight="1">
      <c r="A33" s="14" t="s">
        <v>7</v>
      </c>
      <c r="B33" s="5">
        <f>+'Page 2 - A remplir'!B17</f>
        <v>0</v>
      </c>
      <c r="C33" s="14" t="s">
        <v>5</v>
      </c>
      <c r="D33" s="5">
        <f>+'Page 2 - A remplir'!D17</f>
        <v>0</v>
      </c>
      <c r="E33" s="14" t="s">
        <v>6</v>
      </c>
      <c r="F33" s="14"/>
      <c r="G33" s="14"/>
      <c r="H33" s="17"/>
    </row>
    <row r="34" spans="1:8" s="16" customFormat="1" ht="21.75" customHeight="1">
      <c r="A34" s="14"/>
      <c r="B34" s="14"/>
      <c r="C34" s="14"/>
      <c r="D34" s="14"/>
      <c r="E34" s="14"/>
      <c r="F34" s="14"/>
      <c r="G34" s="14"/>
      <c r="H34" s="17"/>
    </row>
    <row r="35" spans="1:8" s="16" customFormat="1" ht="21.75" customHeight="1">
      <c r="A35" s="14" t="s">
        <v>8</v>
      </c>
      <c r="B35" s="14"/>
      <c r="C35" s="14"/>
      <c r="D35" s="14"/>
      <c r="E35" s="14"/>
      <c r="F35" s="14"/>
      <c r="G35" s="14"/>
      <c r="H35" s="5">
        <f>+'Page 2 - A remplir'!H18</f>
        <v>0</v>
      </c>
    </row>
    <row r="36" spans="1:8" s="16" customFormat="1" ht="21.75" customHeight="1">
      <c r="A36" s="14" t="s">
        <v>9</v>
      </c>
      <c r="B36" s="14"/>
      <c r="C36" s="14"/>
      <c r="D36" s="14"/>
      <c r="E36" s="14"/>
      <c r="F36" s="14"/>
      <c r="G36" s="14"/>
      <c r="H36" s="5">
        <f>+'Page 2 - A remplir'!H19</f>
        <v>0</v>
      </c>
    </row>
    <row r="37" spans="1:8" s="16" customFormat="1" ht="21.75" customHeight="1">
      <c r="A37" s="14"/>
      <c r="B37" s="14"/>
      <c r="C37" s="14"/>
      <c r="D37" s="14"/>
      <c r="E37" s="14"/>
      <c r="F37" s="14"/>
      <c r="G37" s="14"/>
      <c r="H37" s="28"/>
    </row>
    <row r="38" spans="1:8" s="16" customFormat="1" ht="17.25" customHeight="1">
      <c r="A38" s="13" t="s">
        <v>10</v>
      </c>
      <c r="B38" s="14"/>
      <c r="C38" s="14"/>
      <c r="D38" s="14"/>
      <c r="E38" s="14"/>
      <c r="F38" s="14"/>
      <c r="G38" s="14"/>
      <c r="H38" s="17"/>
    </row>
    <row r="39" spans="1:8" s="16" customFormat="1" ht="17.25" customHeight="1">
      <c r="A39" s="14"/>
      <c r="B39" s="14"/>
      <c r="C39" s="14"/>
      <c r="D39" s="14"/>
      <c r="E39" s="14"/>
      <c r="F39" s="14"/>
      <c r="G39" s="14"/>
      <c r="H39" s="15" t="s">
        <v>20</v>
      </c>
    </row>
    <row r="40" spans="1:8" s="16" customFormat="1" ht="17.25" customHeight="1">
      <c r="A40" s="14" t="s">
        <v>85</v>
      </c>
      <c r="B40" s="5">
        <f>+'Page 2 - A remplir'!B26</f>
        <v>0</v>
      </c>
      <c r="C40" s="14" t="s">
        <v>5</v>
      </c>
      <c r="D40" s="5">
        <f>+'Page 2 - A remplir'!D26</f>
        <v>0</v>
      </c>
      <c r="E40" s="14" t="s">
        <v>6</v>
      </c>
      <c r="F40" s="14"/>
      <c r="G40" s="14"/>
      <c r="H40" s="5">
        <f>IF(B40=0,"",IF((B40&gt;0)*(B33&gt;0),H35-40,'Page 2 - A remplir'!H14-50))</f>
      </c>
    </row>
    <row r="41" spans="1:8" s="16" customFormat="1" ht="17.25" customHeight="1">
      <c r="A41" s="14"/>
      <c r="B41" s="18"/>
      <c r="C41" s="14"/>
      <c r="D41" s="18"/>
      <c r="E41" s="14"/>
      <c r="F41" s="14"/>
      <c r="G41" s="14"/>
      <c r="H41" s="20" t="s">
        <v>19</v>
      </c>
    </row>
    <row r="42" spans="1:8" s="16" customFormat="1" ht="17.25" customHeight="1">
      <c r="A42" s="14" t="s">
        <v>86</v>
      </c>
      <c r="B42" s="5">
        <f>+'Page 2 - A remplir'!B27</f>
        <v>0</v>
      </c>
      <c r="C42" s="14" t="s">
        <v>11</v>
      </c>
      <c r="D42" s="5">
        <f>+'Page 2 - A remplir'!D27</f>
        <v>0</v>
      </c>
      <c r="E42" s="14" t="s">
        <v>12</v>
      </c>
      <c r="F42" s="5">
        <f>+'Page 2 - A remplir'!F27</f>
        <v>0</v>
      </c>
      <c r="G42" s="14" t="s">
        <v>6</v>
      </c>
      <c r="H42" s="5">
        <f>IF((B42=0)*(D42=0),"",IF((B42&gt;0)*(B33&gt;0),H36-20,IF((D42&gt;0)*(B33&gt;0),H36-20,'Page 2 - A remplir'!H15-30)))</f>
      </c>
    </row>
    <row r="43" spans="1:8" s="16" customFormat="1" ht="17.25" customHeight="1">
      <c r="A43" s="14"/>
      <c r="B43" s="14"/>
      <c r="C43" s="14"/>
      <c r="D43" s="14"/>
      <c r="E43" s="14"/>
      <c r="F43" s="14"/>
      <c r="G43" s="50" t="s">
        <v>43</v>
      </c>
      <c r="H43" s="14"/>
    </row>
    <row r="44" spans="1:8" s="16" customFormat="1" ht="17.25" customHeight="1">
      <c r="A44" s="13" t="s">
        <v>13</v>
      </c>
      <c r="B44" s="14"/>
      <c r="C44" s="14"/>
      <c r="D44" s="14"/>
      <c r="E44" s="14"/>
      <c r="F44" s="14"/>
      <c r="G44" s="14"/>
      <c r="H44" s="14"/>
    </row>
    <row r="45" spans="1:8" s="16" customFormat="1" ht="17.25" customHeight="1">
      <c r="A45" s="14"/>
      <c r="B45" s="14"/>
      <c r="C45" s="14"/>
      <c r="D45" s="14"/>
      <c r="E45" s="14"/>
      <c r="F45" s="14"/>
      <c r="G45" s="14"/>
      <c r="H45" s="14"/>
    </row>
    <row r="46" spans="1:8" s="16" customFormat="1" ht="17.25" customHeight="1">
      <c r="A46" s="14" t="s">
        <v>14</v>
      </c>
      <c r="B46" s="5">
        <f>+'Page 2 - A remplir'!B30</f>
        <v>0</v>
      </c>
      <c r="C46" s="14" t="s">
        <v>5</v>
      </c>
      <c r="D46" s="5">
        <f>+'Page 2 - A remplir'!D30</f>
        <v>0</v>
      </c>
      <c r="E46" s="14" t="s">
        <v>6</v>
      </c>
      <c r="F46" s="14"/>
      <c r="G46" s="14"/>
      <c r="H46" s="18"/>
    </row>
    <row r="47" spans="1:8" s="16" customFormat="1" ht="17.25" customHeight="1">
      <c r="A47" s="14"/>
      <c r="B47" s="14"/>
      <c r="C47" s="14"/>
      <c r="D47" s="14"/>
      <c r="E47" s="14"/>
      <c r="F47" s="14"/>
      <c r="G47" s="14"/>
      <c r="H47" s="18"/>
    </row>
    <row r="48" spans="1:8" s="16" customFormat="1" ht="17.25" customHeight="1">
      <c r="A48" s="19" t="s">
        <v>87</v>
      </c>
      <c r="B48" s="5">
        <f>+'Page 2 - A remplir'!B31</f>
        <v>0</v>
      </c>
      <c r="C48" s="14" t="s">
        <v>5</v>
      </c>
      <c r="D48" s="5">
        <f>+'Page 2 - A remplir'!D31</f>
        <v>0</v>
      </c>
      <c r="E48" s="14" t="s">
        <v>6</v>
      </c>
      <c r="F48" s="14"/>
      <c r="G48" s="14"/>
      <c r="H48" s="18"/>
    </row>
    <row r="49" spans="1:8" s="16" customFormat="1" ht="17.25" customHeight="1">
      <c r="A49" s="14"/>
      <c r="B49" s="14"/>
      <c r="C49" s="14"/>
      <c r="D49" s="14"/>
      <c r="E49" s="14"/>
      <c r="F49" s="14"/>
      <c r="G49" s="14"/>
      <c r="H49" s="18"/>
    </row>
    <row r="50" spans="1:8" s="16" customFormat="1" ht="17.25" customHeight="1">
      <c r="A50" s="13">
        <f>IF(D33&gt;0,"BORDPLADEN HAR IKKE SARG","")</f>
      </c>
      <c r="B50" s="14"/>
      <c r="C50" s="14"/>
      <c r="D50" s="14"/>
      <c r="E50" s="14"/>
      <c r="F50" s="14"/>
      <c r="G50" s="14"/>
      <c r="H50" s="18"/>
    </row>
    <row r="51" spans="1:8" s="16" customFormat="1" ht="17.25" customHeight="1">
      <c r="A51" s="14"/>
      <c r="B51" s="14"/>
      <c r="C51" s="14"/>
      <c r="D51" s="14"/>
      <c r="E51" s="14"/>
      <c r="F51" s="14"/>
      <c r="G51" s="14"/>
      <c r="H51" s="18"/>
    </row>
    <row r="52" spans="1:8" s="16" customFormat="1" ht="17.25" customHeight="1">
      <c r="A52" s="14" t="s">
        <v>15</v>
      </c>
      <c r="B52" s="14" t="s">
        <v>16</v>
      </c>
      <c r="C52" s="14"/>
      <c r="D52" s="5">
        <f>+'Page 2 - A remplir'!D33</f>
        <v>0</v>
      </c>
      <c r="E52" s="14"/>
      <c r="F52" s="14"/>
      <c r="G52" s="14"/>
      <c r="H52" s="13" t="str">
        <f>IF(D52&gt;0,"HUSK SARGBESLAG"," ")</f>
        <v> </v>
      </c>
    </row>
    <row r="53" spans="1:8" s="16" customFormat="1" ht="17.25" customHeight="1">
      <c r="A53" s="14"/>
      <c r="B53" s="14"/>
      <c r="C53" s="14"/>
      <c r="D53" s="14"/>
      <c r="E53" s="14"/>
      <c r="F53" s="14"/>
      <c r="G53" s="14"/>
      <c r="H53" s="14"/>
    </row>
    <row r="54" spans="1:8" s="16" customFormat="1" ht="17.25" customHeight="1">
      <c r="A54" s="14" t="s">
        <v>17</v>
      </c>
      <c r="B54" s="14"/>
      <c r="C54" s="14"/>
      <c r="D54" s="14"/>
      <c r="E54" s="14"/>
      <c r="F54" s="14"/>
      <c r="G54" s="14"/>
      <c r="H54" s="14"/>
    </row>
    <row r="55" spans="1:8" s="16" customFormat="1" ht="17.25" customHeight="1">
      <c r="A55" s="14"/>
      <c r="B55" s="14"/>
      <c r="C55" s="14"/>
      <c r="D55" s="14"/>
      <c r="E55" s="14"/>
      <c r="F55" s="14"/>
      <c r="G55" s="14"/>
      <c r="H55" s="14"/>
    </row>
    <row r="56" spans="1:8" s="16" customFormat="1" ht="17.25" customHeight="1">
      <c r="A56" s="13" t="s">
        <v>104</v>
      </c>
      <c r="B56" s="14"/>
      <c r="C56" s="14"/>
      <c r="D56" s="14"/>
      <c r="E56" s="14"/>
      <c r="F56" s="14"/>
      <c r="G56" s="14"/>
      <c r="H56" s="14"/>
    </row>
    <row r="57" spans="1:8" s="16" customFormat="1" ht="17.25" customHeight="1">
      <c r="A57" s="14" t="s">
        <v>105</v>
      </c>
      <c r="B57" s="14"/>
      <c r="C57" s="61">
        <f>+'Page 2 - A remplir'!C39</f>
        <v>0</v>
      </c>
      <c r="D57" s="14" t="s">
        <v>103</v>
      </c>
      <c r="E57" s="17" t="s">
        <v>106</v>
      </c>
      <c r="F57" s="98" t="s">
        <v>107</v>
      </c>
      <c r="G57" s="99"/>
      <c r="H57" s="100"/>
    </row>
    <row r="58" spans="1:8" s="16" customFormat="1" ht="17.25" customHeight="1">
      <c r="A58" s="62" t="s">
        <v>108</v>
      </c>
      <c r="B58" s="14"/>
      <c r="C58" s="14"/>
      <c r="D58" s="14"/>
      <c r="E58" s="14"/>
      <c r="F58" s="14"/>
      <c r="G58" s="14"/>
      <c r="H58" s="14"/>
    </row>
    <row r="59" spans="1:8" s="16" customFormat="1" ht="17.25" customHeight="1">
      <c r="A59" s="14"/>
      <c r="B59" s="14"/>
      <c r="C59" s="14"/>
      <c r="D59" s="14"/>
      <c r="E59" s="14"/>
      <c r="F59" s="14"/>
      <c r="G59" s="14"/>
      <c r="H59" s="14"/>
    </row>
    <row r="60" spans="1:8" s="16" customFormat="1" ht="17.25" customHeight="1">
      <c r="A60" s="13" t="s">
        <v>18</v>
      </c>
      <c r="B60" s="14"/>
      <c r="C60" s="14"/>
      <c r="D60" s="14"/>
      <c r="E60" s="14"/>
      <c r="F60" s="14"/>
      <c r="G60" s="14"/>
      <c r="H60" s="14"/>
    </row>
    <row r="61" spans="1:8" s="16" customFormat="1" ht="17.25" customHeight="1">
      <c r="A61" s="14"/>
      <c r="B61" s="14"/>
      <c r="C61" s="14"/>
      <c r="D61" s="14"/>
      <c r="E61" s="14"/>
      <c r="F61" s="14"/>
      <c r="G61" s="14"/>
      <c r="H61" s="14"/>
    </row>
    <row r="62" spans="1:8" s="16" customFormat="1" ht="17.25" customHeight="1">
      <c r="A62" s="14" t="s">
        <v>21</v>
      </c>
      <c r="B62" s="5">
        <f>+'Page 2 - A remplir'!B42</f>
        <v>0</v>
      </c>
      <c r="C62" s="14" t="s">
        <v>5</v>
      </c>
      <c r="D62" s="5">
        <f>+'Page 2 - A remplir'!D42</f>
        <v>0</v>
      </c>
      <c r="E62" s="14" t="s">
        <v>6</v>
      </c>
      <c r="F62" s="14"/>
      <c r="G62" s="14"/>
      <c r="H62" s="14"/>
    </row>
    <row r="63" spans="1:8" s="16" customFormat="1" ht="50.25" customHeight="1">
      <c r="A63" s="59" t="str">
        <f>IF(B62&gt;0,"Hvis Ja, skal placering markeres på tegning, og bordpladens minimumsdybde skal være 610 mm"," ")</f>
        <v> </v>
      </c>
      <c r="B63" s="14"/>
      <c r="C63" s="14"/>
      <c r="D63" s="14"/>
      <c r="E63" s="14"/>
      <c r="F63" s="14"/>
      <c r="G63" s="14"/>
      <c r="H63" s="14"/>
    </row>
    <row r="64" spans="1:8" s="16" customFormat="1" ht="72.75" customHeight="1">
      <c r="A64" s="59">
        <f>IF(B62&gt;0,"Såfremt vask/kogeplade-udskæring skal placeres mindre end 190 mm fra endekant, skal bæring RK1048 benyttes (udskiftes med normal bæring)","")</f>
      </c>
      <c r="B64" s="14"/>
      <c r="C64" s="14" t="s">
        <v>88</v>
      </c>
      <c r="D64" s="5">
        <f>+'Page 2 - A remplir'!D44</f>
        <v>0</v>
      </c>
      <c r="E64" s="14" t="s">
        <v>89</v>
      </c>
      <c r="F64" s="14"/>
      <c r="G64" s="14"/>
      <c r="H64" s="14"/>
    </row>
    <row r="65" spans="1:8" s="16" customFormat="1" ht="17.25" customHeight="1">
      <c r="A65" s="14" t="s">
        <v>38</v>
      </c>
      <c r="B65" s="5">
        <f>+'Page 2 - A remplir'!B45</f>
        <v>0</v>
      </c>
      <c r="C65" s="14" t="s">
        <v>5</v>
      </c>
      <c r="D65" s="5">
        <f>+'Page 2 - A remplir'!D45</f>
        <v>0</v>
      </c>
      <c r="E65" s="14" t="s">
        <v>6</v>
      </c>
      <c r="F65" s="14"/>
      <c r="G65" s="14"/>
      <c r="H65" s="18"/>
    </row>
    <row r="66" spans="1:8" s="16" customFormat="1" ht="17.25" customHeight="1">
      <c r="A66" s="41">
        <f>IF(B65&gt;0,"RK1070 skal være indtastet som ordre","")</f>
      </c>
      <c r="B66" s="14"/>
      <c r="C66" s="14"/>
      <c r="D66" s="14"/>
      <c r="E66" s="14"/>
      <c r="F66" s="14"/>
      <c r="G66" s="14"/>
      <c r="H66" s="18"/>
    </row>
    <row r="67" spans="1:8" s="16" customFormat="1" ht="17.25" customHeight="1">
      <c r="A67" s="42">
        <f>IF(B65&gt;0,"Hvis ja, er denne med sargkontakt eller håndbetjening?","")</f>
      </c>
      <c r="B67" s="5">
        <f>+'Page 2 - A remplir'!B47</f>
        <v>0</v>
      </c>
      <c r="C67" s="27" t="str">
        <f>IF(B65&gt;0,"Sargkontakt"," ")</f>
        <v> </v>
      </c>
      <c r="D67" s="5">
        <f>+'Page 2 - A remplir'!D47</f>
        <v>0</v>
      </c>
      <c r="E67" s="27" t="str">
        <f>IF(B65&gt;0,"Håndbetjening"," ")</f>
        <v> </v>
      </c>
      <c r="F67" s="5">
        <f>+'Page 2 - A remplir'!F47</f>
        <v>0</v>
      </c>
      <c r="G67" s="27" t="str">
        <f>IF(B65&gt;0,"Begge"," ")</f>
        <v> </v>
      </c>
      <c r="H67" s="18"/>
    </row>
    <row r="68" spans="1:8" s="16" customFormat="1" ht="17.25" customHeight="1">
      <c r="A68" s="19"/>
      <c r="B68" s="28"/>
      <c r="C68" s="14"/>
      <c r="D68" s="28"/>
      <c r="E68" s="14"/>
      <c r="F68" s="28"/>
      <c r="G68" s="14"/>
      <c r="H68" s="18"/>
    </row>
    <row r="69" spans="1:8" s="16" customFormat="1" ht="17.25" customHeight="1">
      <c r="A69" s="14" t="s">
        <v>39</v>
      </c>
      <c r="B69" s="5">
        <f>+'Page 2 - A remplir'!B48</f>
        <v>0</v>
      </c>
      <c r="C69" s="14" t="s">
        <v>5</v>
      </c>
      <c r="D69" s="5">
        <f>+'Page 2 - A remplir'!D48</f>
        <v>0</v>
      </c>
      <c r="E69" s="14" t="s">
        <v>6</v>
      </c>
      <c r="F69" s="14"/>
      <c r="G69" s="14"/>
      <c r="H69" s="18"/>
    </row>
    <row r="70" spans="1:8" s="16" customFormat="1" ht="17.25" customHeight="1">
      <c r="A70" s="14">
        <f>IF(B69&gt;0,"RK1071 skal være indtastet som ordre","")</f>
      </c>
      <c r="B70" s="14"/>
      <c r="C70" s="14"/>
      <c r="D70" s="14"/>
      <c r="E70" s="14"/>
      <c r="F70" s="14"/>
      <c r="G70" s="14"/>
      <c r="H70" s="18"/>
    </row>
    <row r="71" spans="1:8" s="16" customFormat="1" ht="17.25" customHeight="1">
      <c r="A71" s="42">
        <f>IF(B69&gt;0,"Hvis ja, er disse med sargkontakt eller håndbetjening?","")</f>
      </c>
      <c r="B71" s="5">
        <f>+'Page 2 - A remplir'!B50</f>
        <v>0</v>
      </c>
      <c r="C71" s="27" t="str">
        <f>IF(B69&gt;0,"Sargkontakt"," ")</f>
        <v> </v>
      </c>
      <c r="D71" s="5">
        <f>+'Page 2 - A remplir'!D50</f>
        <v>0</v>
      </c>
      <c r="E71" s="27" t="str">
        <f>IF(B69&gt;0,"Håndbetjening"," ")</f>
        <v> </v>
      </c>
      <c r="F71" s="5">
        <f>+'Page 2 - A remplir'!F50</f>
        <v>0</v>
      </c>
      <c r="G71" s="27" t="str">
        <f>IF(B69&gt;0,"Begge"," ")</f>
        <v> </v>
      </c>
      <c r="H71" s="18"/>
    </row>
    <row r="72" spans="1:8" s="16" customFormat="1" ht="17.25" customHeight="1">
      <c r="A72" s="19"/>
      <c r="B72" s="28"/>
      <c r="C72" s="14"/>
      <c r="D72" s="28"/>
      <c r="E72" s="14"/>
      <c r="F72" s="28"/>
      <c r="G72" s="14"/>
      <c r="H72" s="18"/>
    </row>
    <row r="73" spans="1:8" s="16" customFormat="1" ht="17.25" customHeight="1">
      <c r="A73" s="14" t="s">
        <v>40</v>
      </c>
      <c r="B73" s="5">
        <f>+'Page 2 - A remplir'!B51</f>
        <v>0</v>
      </c>
      <c r="C73" s="14" t="s">
        <v>5</v>
      </c>
      <c r="D73" s="5">
        <f>+'Page 2 - A remplir'!D51</f>
        <v>0</v>
      </c>
      <c r="E73" s="14" t="s">
        <v>6</v>
      </c>
      <c r="F73" s="14"/>
      <c r="G73" s="14"/>
      <c r="H73" s="18"/>
    </row>
    <row r="74" spans="1:8" s="16" customFormat="1" ht="17.25" customHeight="1">
      <c r="A74" s="14">
        <f>IF(B73&gt;0,"RK1072 skal være indtastet som ordre","")</f>
      </c>
      <c r="B74" s="14"/>
      <c r="C74" s="14"/>
      <c r="D74" s="14"/>
      <c r="E74" s="14"/>
      <c r="F74" s="14"/>
      <c r="G74" s="14"/>
      <c r="H74" s="18"/>
    </row>
    <row r="75" spans="1:8" s="16" customFormat="1" ht="17.25" customHeight="1">
      <c r="A75" s="42">
        <f>IF(B73&gt;0,"Hvis ja, er denne med sargkontakt eller håndbetjening?","")</f>
      </c>
      <c r="B75" s="5">
        <f>+'Page 2 - A remplir'!B53</f>
        <v>0</v>
      </c>
      <c r="C75" s="27" t="str">
        <f>IF(B73&gt;0,"Sargkontakt"," ")</f>
        <v> </v>
      </c>
      <c r="D75" s="5">
        <f>+'Page 2 - A remplir'!D53</f>
        <v>0</v>
      </c>
      <c r="E75" s="27" t="str">
        <f>IF(B73&gt;0,"Håndbetjening"," ")</f>
        <v> </v>
      </c>
      <c r="F75" s="5">
        <f>+'Page 2 - A remplir'!F53</f>
        <v>0</v>
      </c>
      <c r="G75" s="27" t="str">
        <f>IF(B73&gt;0,"Begge"," ")</f>
        <v> </v>
      </c>
      <c r="H75" s="18"/>
    </row>
    <row r="76" spans="1:8" s="16" customFormat="1" ht="17.25" customHeight="1">
      <c r="A76" s="19"/>
      <c r="B76" s="28"/>
      <c r="C76" s="14"/>
      <c r="D76" s="28"/>
      <c r="E76" s="14"/>
      <c r="F76" s="28"/>
      <c r="G76" s="14"/>
      <c r="H76" s="18"/>
    </row>
    <row r="77" spans="1:8" s="16" customFormat="1" ht="17.25" customHeight="1">
      <c r="A77" s="14" t="s">
        <v>41</v>
      </c>
      <c r="B77" s="5">
        <f>+'Page 2 - A remplir'!B54</f>
        <v>0</v>
      </c>
      <c r="C77" s="14" t="s">
        <v>5</v>
      </c>
      <c r="D77" s="5">
        <f>+'Page 2 - A remplir'!D54</f>
        <v>0</v>
      </c>
      <c r="E77" s="14" t="s">
        <v>6</v>
      </c>
      <c r="F77" s="14"/>
      <c r="G77" s="14"/>
      <c r="H77" s="18"/>
    </row>
    <row r="78" spans="1:8" s="16" customFormat="1" ht="17.25" customHeight="1">
      <c r="A78" s="14">
        <f>IF(B77&gt;0,"RK1075 skal være indtastet som ordre","")</f>
      </c>
      <c r="B78" s="14"/>
      <c r="C78" s="14"/>
      <c r="D78" s="14"/>
      <c r="E78" s="14"/>
      <c r="F78" s="14"/>
      <c r="G78" s="14"/>
      <c r="H78" s="18"/>
    </row>
    <row r="79" spans="1:8" s="16" customFormat="1" ht="17.25" customHeight="1">
      <c r="A79" s="42">
        <f>IF(B77&gt;0,"Hvis ja, er disse med sargkontakt eller håndbetjening?","")</f>
      </c>
      <c r="B79" s="5">
        <f>+'Page 2 - A remplir'!B56</f>
        <v>0</v>
      </c>
      <c r="C79" s="27" t="str">
        <f>IF(B77&gt;0,"Sargkontakt"," ")</f>
        <v> </v>
      </c>
      <c r="D79" s="5">
        <f>+'Page 2 - A remplir'!D56</f>
        <v>0</v>
      </c>
      <c r="E79" s="27" t="str">
        <f>IF(B77&gt;0,"Håndbetjening"," ")</f>
        <v> </v>
      </c>
      <c r="F79" s="5">
        <f>+'Page 2 - A remplir'!F56</f>
        <v>0</v>
      </c>
      <c r="G79" s="27" t="str">
        <f>IF(B77&gt;0,"Begge"," ")</f>
        <v> </v>
      </c>
      <c r="H79" s="18"/>
    </row>
    <row r="80" spans="1:8" s="16" customFormat="1" ht="17.25" customHeight="1">
      <c r="A80" s="14"/>
      <c r="B80" s="14"/>
      <c r="C80" s="14"/>
      <c r="D80" s="14"/>
      <c r="E80" s="14"/>
      <c r="F80" s="14"/>
      <c r="G80" s="14"/>
      <c r="H80" s="14"/>
    </row>
    <row r="81" spans="1:8" s="16" customFormat="1" ht="17.25" customHeight="1">
      <c r="A81" s="14" t="s">
        <v>23</v>
      </c>
      <c r="B81" s="14"/>
      <c r="C81" s="14"/>
      <c r="D81" s="14"/>
      <c r="E81" s="14"/>
      <c r="F81" s="14"/>
      <c r="G81" s="14"/>
      <c r="H81" s="14"/>
    </row>
    <row r="82" spans="1:8" s="16" customFormat="1" ht="17.25" customHeight="1">
      <c r="A82" s="14" t="s">
        <v>42</v>
      </c>
      <c r="B82" s="14"/>
      <c r="C82" s="14"/>
      <c r="D82" s="14"/>
      <c r="E82" s="14"/>
      <c r="F82" s="14"/>
      <c r="G82" s="14"/>
      <c r="H82" s="14"/>
    </row>
    <row r="83" spans="1:8" s="16" customFormat="1" ht="17.25" customHeight="1">
      <c r="A83" s="14"/>
      <c r="B83" s="14"/>
      <c r="C83" s="14"/>
      <c r="D83" s="14"/>
      <c r="E83" s="14"/>
      <c r="F83" s="14"/>
      <c r="G83" s="14"/>
      <c r="H83" s="14"/>
    </row>
    <row r="84" spans="1:8" s="16" customFormat="1" ht="22.5" customHeight="1">
      <c r="A84" s="60" t="s">
        <v>90</v>
      </c>
      <c r="B84" s="14"/>
      <c r="C84" s="14"/>
      <c r="D84" s="14"/>
      <c r="E84" s="14"/>
      <c r="F84" s="14"/>
      <c r="G84" s="14"/>
      <c r="H84" s="14"/>
    </row>
    <row r="85" spans="1:8" ht="20.25">
      <c r="A85" s="6" t="s">
        <v>22</v>
      </c>
      <c r="B85" s="7">
        <f>+F4</f>
        <v>0</v>
      </c>
      <c r="C85" s="8"/>
      <c r="D85" s="4"/>
      <c r="E85" s="4"/>
      <c r="F85" s="4"/>
      <c r="G85" s="4"/>
      <c r="H85" s="3"/>
    </row>
    <row r="86" spans="1:8" ht="24.75" customHeight="1">
      <c r="A86" s="107">
        <f>+'Page 2 - A remplir'!A62:H62</f>
        <v>0</v>
      </c>
      <c r="B86" s="108"/>
      <c r="C86" s="108"/>
      <c r="D86" s="108"/>
      <c r="E86" s="108"/>
      <c r="F86" s="108"/>
      <c r="G86" s="108"/>
      <c r="H86" s="109"/>
    </row>
    <row r="87" spans="1:8" ht="24.75" customHeight="1">
      <c r="A87" s="104">
        <f>+'Page 2 - A remplir'!A63:H63</f>
        <v>0</v>
      </c>
      <c r="B87" s="105"/>
      <c r="C87" s="105"/>
      <c r="D87" s="105"/>
      <c r="E87" s="105"/>
      <c r="F87" s="105"/>
      <c r="G87" s="105"/>
      <c r="H87" s="106"/>
    </row>
    <row r="88" spans="1:8" ht="24.75" customHeight="1">
      <c r="A88" s="104">
        <f>+'Page 2 - A remplir'!A64:H64</f>
        <v>0</v>
      </c>
      <c r="B88" s="105"/>
      <c r="C88" s="105"/>
      <c r="D88" s="105"/>
      <c r="E88" s="105"/>
      <c r="F88" s="105"/>
      <c r="G88" s="105"/>
      <c r="H88" s="106"/>
    </row>
    <row r="89" spans="1:8" ht="24.75" customHeight="1">
      <c r="A89" s="104">
        <f>+'Page 2 - A remplir'!A65:H65</f>
        <v>0</v>
      </c>
      <c r="B89" s="105"/>
      <c r="C89" s="105"/>
      <c r="D89" s="105"/>
      <c r="E89" s="105"/>
      <c r="F89" s="105"/>
      <c r="G89" s="105"/>
      <c r="H89" s="106"/>
    </row>
    <row r="90" spans="1:8" ht="24.75" customHeight="1">
      <c r="A90" s="104">
        <f>+'Page 2 - A remplir'!A66:H66</f>
        <v>0</v>
      </c>
      <c r="B90" s="105"/>
      <c r="C90" s="105"/>
      <c r="D90" s="105"/>
      <c r="E90" s="105"/>
      <c r="F90" s="105"/>
      <c r="G90" s="105"/>
      <c r="H90" s="106"/>
    </row>
    <row r="91" spans="1:8" ht="24.75" customHeight="1">
      <c r="A91" s="101">
        <f>+'Page 2 - A remplir'!A67:H67</f>
        <v>0</v>
      </c>
      <c r="B91" s="102"/>
      <c r="C91" s="102"/>
      <c r="D91" s="102"/>
      <c r="E91" s="102"/>
      <c r="F91" s="102"/>
      <c r="G91" s="102"/>
      <c r="H91" s="103"/>
    </row>
  </sheetData>
  <sheetProtection password="DF97" sheet="1"/>
  <mergeCells count="15">
    <mergeCell ref="E8:H8"/>
    <mergeCell ref="A1:H1"/>
    <mergeCell ref="A2:H2"/>
    <mergeCell ref="E7:H7"/>
    <mergeCell ref="E6:H6"/>
    <mergeCell ref="F3:H3"/>
    <mergeCell ref="F4:H4"/>
    <mergeCell ref="F5:H5"/>
    <mergeCell ref="F57:H57"/>
    <mergeCell ref="A91:H91"/>
    <mergeCell ref="A87:H87"/>
    <mergeCell ref="A88:H88"/>
    <mergeCell ref="A89:H89"/>
    <mergeCell ref="A90:H90"/>
    <mergeCell ref="A86:H86"/>
  </mergeCells>
  <conditionalFormatting sqref="D52 D62 B62 B65 D65 B67 D67 F67 D69 B69 B71 D71 F71 D73 B73 B75 D75 F75 D77 B77 B79 D79 F79 B46 D46 D48 B48 H40 H42 F42 D42 D40 B40 B42 H30:H31 D33 B33 H35:H37">
    <cfRule type="cellIs" priority="4" dxfId="1" operator="lessThanOrEqual" stopIfTrue="1">
      <formula>0</formula>
    </cfRule>
  </conditionalFormatting>
  <conditionalFormatting sqref="D64">
    <cfRule type="cellIs" priority="3" dxfId="1" operator="lessThanOrEqual" stopIfTrue="1">
      <formula>0</formula>
    </cfRule>
  </conditionalFormatting>
  <conditionalFormatting sqref="C57">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42" r:id="rId3"/>
  <headerFooter alignWithMargins="0">
    <oddHeader>&amp;C&amp;12RK1010, RK1011, RK1012,
RK1013, RK1014&amp;R&amp;G</oddHeader>
    <oddFooter>&amp;L&amp;12&amp;F&amp;C&amp;8Revised 23 Aug 2020/TRD&amp;R&amp;12Tél: 01 56 95 19 48
Fax: 01 56 95 16 16
Courriel: fr@pressalit.com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2010-11-17T10:20:47Z</cp:lastPrinted>
  <dcterms:created xsi:type="dcterms:W3CDTF">2007-06-04T10:40:25Z</dcterms:created>
  <dcterms:modified xsi:type="dcterms:W3CDTF">2020-08-28T14:36:51Z</dcterms:modified>
  <cp:category/>
  <cp:version/>
  <cp:contentType/>
  <cp:contentStatus/>
</cp:coreProperties>
</file>