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Seite 1 - Bitte gründlich lesen" sheetId="1" r:id="rId1"/>
    <sheet name="Seite 2 - Bitte ausfüllen" sheetId="2" r:id="rId2"/>
    <sheet name="Side 3 - Til produktionen" sheetId="3" state="hidden" r:id="rId3"/>
  </sheets>
  <definedNames>
    <definedName name="Serienumre">'Seite 2 - Bitte ausfüllen'!$IN$1:$IN$9</definedName>
    <definedName name="_xlnm.Print_Area" localSheetId="0">'Seite 1 - Bitte gründlich lesen'!$A$1:$I$19</definedName>
    <definedName name="_xlnm.Print_Area" localSheetId="1">'Seite 2 - Bitte ausfüllen'!$A$1:$H$70</definedName>
    <definedName name="_xlnm.Print_Area" localSheetId="2">'Side 3 - Til produktionen'!$A$1:$H$91</definedName>
  </definedNames>
  <calcPr fullCalcOnLoad="1"/>
</workbook>
</file>

<file path=xl/comments2.xml><?xml version="1.0" encoding="utf-8"?>
<comments xmlns="http://schemas.openxmlformats.org/spreadsheetml/2006/main">
  <authors>
    <author>Trine Danielsen</author>
  </authors>
  <commentList>
    <comment ref="D33" authorId="0">
      <text>
        <r>
          <rPr>
            <sz val="12"/>
            <rFont val="Tahoma"/>
            <family val="2"/>
          </rPr>
          <t>Einen numerischen Werte eingeben; 1, 2, 3...</t>
        </r>
      </text>
    </comment>
  </commentList>
</comments>
</file>

<file path=xl/sharedStrings.xml><?xml version="1.0" encoding="utf-8"?>
<sst xmlns="http://schemas.openxmlformats.org/spreadsheetml/2006/main" count="141" uniqueCount="104">
  <si>
    <t>Løfteenhed til bordplade</t>
  </si>
  <si>
    <t>Kunde:</t>
  </si>
  <si>
    <t>Land:</t>
  </si>
  <si>
    <t>(RK1010, -11, -12, -13, -14)</t>
  </si>
  <si>
    <t>Dybde på bordplade (B)</t>
  </si>
  <si>
    <t>Ja</t>
  </si>
  <si>
    <t>Nej</t>
  </si>
  <si>
    <t>Har bordpladen sarg?</t>
  </si>
  <si>
    <t>Sarg længde (C)</t>
  </si>
  <si>
    <t>Sarg dybde (D)</t>
  </si>
  <si>
    <t>Sikkerhedsskinne (anbefales)</t>
  </si>
  <si>
    <t>Venstre</t>
  </si>
  <si>
    <t>Højre</t>
  </si>
  <si>
    <t>Yderligere tilvalg</t>
  </si>
  <si>
    <t>Håndbetjening (RK1045)</t>
  </si>
  <si>
    <t>Sargbeslag (RK1044) Leveres i pakker med 4 stk.</t>
  </si>
  <si>
    <t>Antal pakker:</t>
  </si>
  <si>
    <t>Se yderligere tilvalg i brochure/prisliste</t>
  </si>
  <si>
    <t>Supplerende oplysninger</t>
  </si>
  <si>
    <t>Dybde på skinne:</t>
  </si>
  <si>
    <t>Længde på skinne:</t>
  </si>
  <si>
    <t>Ordre-nr (udfyldes af Pressalit Care):</t>
  </si>
  <si>
    <t>Er bordpladen til vask og/eller kogeplade?</t>
  </si>
  <si>
    <t>Husk rigtig stikkontakt iht. pågældende land!! :</t>
  </si>
  <si>
    <t>Indivo løfteenhed til bordplade</t>
  </si>
  <si>
    <t>Serienr.</t>
  </si>
  <si>
    <t>Produktionsmål</t>
  </si>
  <si>
    <t>Længde på bordpladestel (A) (bordpladens mål - 90 mm)</t>
  </si>
  <si>
    <t>Serienr. er udfyldt hvis der er flere løfteenheder på samme ordre</t>
  </si>
  <si>
    <t>002</t>
  </si>
  <si>
    <t>003</t>
  </si>
  <si>
    <t>004</t>
  </si>
  <si>
    <t>005</t>
  </si>
  <si>
    <t>006</t>
  </si>
  <si>
    <t>007</t>
  </si>
  <si>
    <t>008</t>
  </si>
  <si>
    <t>009</t>
  </si>
  <si>
    <t>010</t>
  </si>
  <si>
    <t>Skal løfteenhed fungere sammen med én løfteenhed til overskab?</t>
  </si>
  <si>
    <t>Skal løfteenhed fungere sammen med to løfteenheder til overskab?</t>
  </si>
  <si>
    <t>Skal løfteenhed fungere sammen med en anden bordløfteenhed?</t>
  </si>
  <si>
    <t>Skal løfteenhed indgå i andre kombinationer end ovennævnte?</t>
  </si>
  <si>
    <t>PLASTHJØRNE ER FRATRUKKET</t>
  </si>
  <si>
    <t>Generell</t>
  </si>
  <si>
    <t>INDIVO ELEKTRISCHE HUBEINHEIT FÜR WANDHÄNGENDE ARBEITSPLATTE</t>
  </si>
  <si>
    <t>Seriennr.</t>
  </si>
  <si>
    <t>Hubeinheit für Arbeitsplatten</t>
  </si>
  <si>
    <r>
      <t>Alle Ma</t>
    </r>
    <r>
      <rPr>
        <b/>
        <sz val="14"/>
        <rFont val="Calibri"/>
        <family val="2"/>
      </rPr>
      <t>β</t>
    </r>
    <r>
      <rPr>
        <b/>
        <sz val="14"/>
        <rFont val="Verdana"/>
        <family val="2"/>
      </rPr>
      <t>e in mm</t>
    </r>
  </si>
  <si>
    <t>Länge der Arbeitsplatte (A)</t>
  </si>
  <si>
    <t>Tiefe der Arbeitsplatte (B)</t>
  </si>
  <si>
    <t>Hat die Arbeitsplatte Zargen?</t>
  </si>
  <si>
    <t>Nein</t>
  </si>
  <si>
    <t>Zargen Länge ( C)</t>
  </si>
  <si>
    <t>Zargen Tiefe (D)</t>
  </si>
  <si>
    <t>Die Hubeinheit wird als Standard mit Zargenschalter geliefert,</t>
  </si>
  <si>
    <t>die Zarge muss separat beim Küchenhändler bestellt werden.</t>
  </si>
  <si>
    <t>Sicherheitsschiene (wird empfohlen)</t>
  </si>
  <si>
    <t>Links</t>
  </si>
  <si>
    <t>Rechts</t>
  </si>
  <si>
    <t>Zubehör</t>
  </si>
  <si>
    <t>Handbedienung (RK1045)</t>
  </si>
  <si>
    <t>Beschlag zur Montage der Zarge, 4 Stück (RK1044)</t>
  </si>
  <si>
    <t>Anzahl:</t>
  </si>
  <si>
    <t>Siehe weiteres Zubehör in Katalog/Preisliste</t>
  </si>
  <si>
    <t>Zusätzliche Informationen</t>
  </si>
  <si>
    <t>Ist die Arbeitsplatte für Spülbecken/Herdplatte?</t>
  </si>
  <si>
    <t>Soll die Hubeinheit zusammen mit einer Hubeinheit für einen Oberschrank funktionieren?</t>
  </si>
  <si>
    <t>Soll die Hubeinheit zusammen mit zwei Hubeinheiten für Oberschränke funktionieren?</t>
  </si>
  <si>
    <t>Soll die Hubeinheit zusammen mit einer anderen Hubeinheit für Arbeitsplatte funktionieren?</t>
  </si>
  <si>
    <t>Soll die Hubeinheit in anderen Kombinationen als obenstehenden funktionieren?</t>
  </si>
  <si>
    <t>Wenn eine Hubeinheit für Arbeitsplatte mit anderen höhenverstellbaren Einheiten montiert werden soll, muss die</t>
  </si>
  <si>
    <t>Platzierung aller Elemente auf einer Zeichnung markiert werden.</t>
  </si>
  <si>
    <t>Kommentare an Verkauf/Produktion:</t>
  </si>
  <si>
    <t>Bitte beachten Sie, dass Pressalit Care immer die Verwendung von Sicherheitsschienen empfiehlt</t>
  </si>
  <si>
    <t>Der Produktionsguide</t>
  </si>
  <si>
    <t>Produktionsguide</t>
  </si>
  <si>
    <t>Produktionsguide - PRODUKTIONSMÅL OG -INFO</t>
  </si>
  <si>
    <t>Die Zarge soll mindestens 70 mm sein.</t>
  </si>
  <si>
    <t>Vorderseite (RK1090, -91, -92, -93, -94)</t>
  </si>
  <si>
    <t>Seiten (RK1097)</t>
  </si>
  <si>
    <t>Träger RK1048</t>
  </si>
  <si>
    <t xml:space="preserve">Anzahl </t>
  </si>
  <si>
    <t>Antal:</t>
  </si>
  <si>
    <t>Bemærkninger fra Salgsafdelingen</t>
  </si>
  <si>
    <t>Front (RK1090, -91, -92, -93, -94)</t>
  </si>
  <si>
    <t>Sider (RK1097)</t>
  </si>
  <si>
    <t>Pressalit Care empfiehlt 4 Beschlägen zur Montage der Zarge per laufenden Meter.</t>
  </si>
  <si>
    <t>Wir hoffen, dass Indivo Ihre Erwartungen entsprechen. Um möglichst viele Details von unseren Kunden zu bekommen, haben wir diesen Produktionsguide erstellt, den wir Euch hier vorstellen möchten.
Der Name Indivo bezieht sich auf die individuellen Verstellmöglichkeiten der Hubeinheiten, da wir nur selten zwei gleiche Hubeinheiten produzieren. Deswegen ist es erforderlich, dass wir durch diesen Produktionsguide, so viele detaillierte Informationen wie möglich erhalten. Das hilft uns unsere Lieferzeiten möglichst kurz zu halten.</t>
  </si>
  <si>
    <t>In der oberen rechten Ecke des Guides bitten wir Sie den Firmennamen und Land anzuführen. Wenn mehrere Hubeinheiten auf einen Auftrag bestellt werden, bitten wir Sie fortlaufende Serienummern (001, 002, usw.) mit Hilfe der Menüliste anzugeben. Um zu gewährleisten, dass die Unterlagen und die Bestellung durch den Verkauf und die Produktion zusammen bleiben, fügen wir unsere Auftragsnummer in das graue Kästchen bei. Wir bitten Sie deshalb, dieses Kästchen leer zulassen.</t>
  </si>
  <si>
    <t>Seriennummer (nur bei Bestellung von mehreren Hubeinheiten)</t>
  </si>
  <si>
    <t>Einführung zu Pressalit Indivo Küchensystem</t>
  </si>
  <si>
    <t>Für jede bestellte Hubeinheit benötigen wir einen Produktionsguide. D.h. möchten Sie zwei oder mehrere Hubeinheiten bestellen, bitten wir Sie für jede Hubeinheit einen Produktionsguide auszufüllen. Bestellen Sie z.B. zwei Hubeinheiten für Arbeitsplatten und eine für Oberschränke, sollten Sie bitte drei Produktionsguides ausfüllen. Bitte bemerken Sie, dass der Produktionsguide für Hubeinheiten für Arbeitsplatten bzw. Oberschränke sich unterscheiden.
Der Produktionsguide besteht von 2 Seiten zusammen. Wir bitten Sie:
1) diese Seite zuerst gründlich durchzulesen.
2) Seite 2 ausfüllen, wo wir die äußeren Maße der Oberschränke benötigen, und die Verwendung der Hubeinheiten befragen. Es ist wichtig ALLE Fragen zu beantworten.
3) eine Zeichnung der Küche zu vorbereiten, die gibt an wo die Hubeinheiten montiert werden sollen. Auf der Zeichnung muss zudem angegeben werden, welche Elemente höhenverstellbar sind, und welche festmontiert sind. Den ausgefüllten Produktionsguide schicken Sie an Pressalit, entweder per E-Mail an de@pressalit.com oder direkt an Ihre Kontaktperson bei Pressalit. 
Bitte fügen Sie das übliche Bestellformular mit Angaben von Lieferadresse u.s.w. bei.</t>
  </si>
  <si>
    <t>Zunächst bitten wir Euch, die äußeren Maße der Arbeitsplatte, die auf der Hubeinheit montiert werden soll, anzugeben. 
Die Indivo Hubeinheiten für Arbeitsplatten werden mit einem Zargenkontakt geliefert. Die Zarge ist eine Leiste, oft aus Holz, die senkrecht auf der Unterseite der Arbeitsplatte, direkt an den Rand, montiert wird. Die Zarge wird somit die elektrischen Installationen, die auf der Unterseite der Arbeitsplatte montiert werden, abdecken. Auf der Unterseite der Zarge werden die eventuellen Sicherheitsschienen für die Hubeinheit montiert. Deshalb ist es wichtig, bei der Bestellung von Sicherheitsschienen, dass die Maße der Zarge genau sind. Die Zarge ist bei dem Küchenhändler zu kaufen. Pressalit bietet nur die Beschläge für die Montage einer Zarge an. 
Pressalit empfiehlt dringend, dass Sie die Hubeinheiten mit Sicherheitsschienen versorgen, um zu gewährleisten, dass weder Personen noch Dinge eingeklemmt werden.</t>
  </si>
  <si>
    <t>Sollten Sie Fragen oder Anregungen zu diesem Produktionsguide haben, dann ist Pressalit natürlich hilfsbereit.</t>
  </si>
  <si>
    <t>Auftragsnummer (Pressalit):</t>
  </si>
  <si>
    <t>Höhenverstellung</t>
  </si>
  <si>
    <t>Die Standardhöhenverstellung beträgt 285 mm. Bitte geben Sie hier die gewünschte Höhenverstellung (zwischen 200 und 300 mm) an:</t>
  </si>
  <si>
    <t>mm</t>
  </si>
  <si>
    <t>Vandring</t>
  </si>
  <si>
    <t>Såfremt anden vandring end 285 mm ønskes er den angivet her:</t>
  </si>
  <si>
    <t>&lt;--</t>
  </si>
  <si>
    <t>BEMÆRK NYT FELT OM VANDRING</t>
  </si>
  <si>
    <t>Hvis der ikke står noget skal det være standard 285 mm vandring</t>
  </si>
  <si>
    <t>Hvis løfteenhed til bordplade skal monteres sammen med andre højdejusterbare enheder, skal disses indbyrdes placering angives på tegningen.</t>
  </si>
</sst>
</file>

<file path=xl/styles.xml><?xml version="1.0" encoding="utf-8"?>
<styleSheet xmlns="http://schemas.openxmlformats.org/spreadsheetml/2006/main">
  <numFmts count="3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quot;kr&quot;\ * #,##0.00_ ;_ &quot;kr&quot;\ * \-#,##0.00_ ;_ &quot;kr&quot;\ * &quot;-&quot;??_ ;_ @_ "/>
    <numFmt numFmtId="178" formatCode="&quot;kr&quot;\ #,##0_);\(&quot;kr&quot;\ #,##0\)"/>
    <numFmt numFmtId="179" formatCode="&quot;kr&quot;\ #,##0_);[Red]\(&quot;kr&quot;\ #,##0\)"/>
    <numFmt numFmtId="180" formatCode="&quot;kr&quot;\ #,##0.00_);\(&quot;kr&quot;\ #,##0.00\)"/>
    <numFmt numFmtId="181" formatCode="&quot;kr&quot;\ #,##0.00_);[Red]\(&quot;kr&quot;\ #,##0.00\)"/>
    <numFmt numFmtId="182" formatCode="_(&quot;kr&quot;\ * #,##0_);_(&quot;kr&quot;\ * \(#,##0\);_(&quot;kr&quot;\ * &quot;-&quot;_);_(@_)"/>
    <numFmt numFmtId="183" formatCode="_(* #,##0_);_(* \(#,##0\);_(* &quot;-&quot;_);_(@_)"/>
    <numFmt numFmtId="184" formatCode="_(&quot;kr&quot;\ * #,##0.00_);_(&quot;kr&quot;\ * \(#,##0.00\);_(&quot;kr&quot;\ * &quot;-&quot;??_);_(@_)"/>
    <numFmt numFmtId="185" formatCode="_(* #,##0.00_);_(* \(#,##0.00\);_(* &quot;-&quot;??_);_(@_)"/>
    <numFmt numFmtId="186" formatCode="&quot;Ja&quot;;&quot;Ja&quot;;&quot;Nej&quot;"/>
    <numFmt numFmtId="187" formatCode="&quot;Sand&quot;;&quot;Sand&quot;;&quot;Falsk&quot;"/>
    <numFmt numFmtId="188" formatCode="&quot;Til&quot;;&quot;Til&quot;;&quot;Fra&quot;"/>
    <numFmt numFmtId="189" formatCode="[$€-2]\ #.##000_);[Red]\([$€-2]\ #.##000\)"/>
  </numFmts>
  <fonts count="67">
    <font>
      <sz val="10"/>
      <name val="Arial"/>
      <family val="0"/>
    </font>
    <font>
      <b/>
      <sz val="14"/>
      <name val="Verdana"/>
      <family val="2"/>
    </font>
    <font>
      <sz val="14"/>
      <name val="Verdana"/>
      <family val="2"/>
    </font>
    <font>
      <sz val="9"/>
      <name val="Verdana"/>
      <family val="2"/>
    </font>
    <font>
      <b/>
      <sz val="13"/>
      <name val="Verdana"/>
      <family val="2"/>
    </font>
    <font>
      <b/>
      <sz val="10"/>
      <name val="Arial"/>
      <family val="2"/>
    </font>
    <font>
      <sz val="10"/>
      <name val="Verdana"/>
      <family val="2"/>
    </font>
    <font>
      <sz val="14"/>
      <name val="Arial"/>
      <family val="2"/>
    </font>
    <font>
      <sz val="8"/>
      <name val="Arial"/>
      <family val="2"/>
    </font>
    <font>
      <b/>
      <sz val="10"/>
      <name val="Verdana"/>
      <family val="2"/>
    </font>
    <font>
      <sz val="12"/>
      <name val="Verdana"/>
      <family val="2"/>
    </font>
    <font>
      <b/>
      <sz val="22"/>
      <name val="Verdana"/>
      <family val="2"/>
    </font>
    <font>
      <b/>
      <sz val="14"/>
      <name val="Arial"/>
      <family val="2"/>
    </font>
    <font>
      <u val="single"/>
      <sz val="10"/>
      <color indexed="12"/>
      <name val="Arial"/>
      <family val="2"/>
    </font>
    <font>
      <u val="single"/>
      <sz val="10"/>
      <color indexed="36"/>
      <name val="Arial"/>
      <family val="2"/>
    </font>
    <font>
      <b/>
      <sz val="12"/>
      <name val="Verdana"/>
      <family val="2"/>
    </font>
    <font>
      <sz val="12"/>
      <name val="Arial"/>
      <family val="2"/>
    </font>
    <font>
      <i/>
      <sz val="14"/>
      <name val="Verdana"/>
      <family val="2"/>
    </font>
    <font>
      <sz val="12"/>
      <name val="Tahoma"/>
      <family val="2"/>
    </font>
    <font>
      <b/>
      <sz val="16"/>
      <name val="Verdana"/>
      <family val="2"/>
    </font>
    <font>
      <b/>
      <sz val="9"/>
      <name val="Verdana"/>
      <family val="2"/>
    </font>
    <font>
      <b/>
      <sz val="14"/>
      <name val="Calibri"/>
      <family val="2"/>
    </font>
    <font>
      <sz val="18"/>
      <name val="Verdana"/>
      <family val="2"/>
    </font>
    <font>
      <b/>
      <sz val="18"/>
      <name val="Verdana"/>
      <family val="2"/>
    </font>
    <font>
      <b/>
      <sz val="18"/>
      <name val="Arial"/>
      <family val="2"/>
    </font>
    <font>
      <sz val="18"/>
      <name val="Arial"/>
      <family val="2"/>
    </font>
    <font>
      <i/>
      <sz val="12"/>
      <name val="Verdana"/>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4"/>
      <color indexed="9"/>
      <name val="Verdana"/>
      <family val="2"/>
    </font>
    <font>
      <sz val="14"/>
      <color indexed="10"/>
      <name val="Verdana"/>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4"/>
      <color theme="0"/>
      <name val="Verdana"/>
      <family val="2"/>
    </font>
    <font>
      <sz val="14"/>
      <color rgb="FFFF0000"/>
      <name val="Verdana"/>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indexed="50"/>
        <bgColor indexed="64"/>
      </patternFill>
    </fill>
    <fill>
      <patternFill patternType="solid">
        <fgColor rgb="FFFFFF00"/>
        <bgColor indexed="64"/>
      </patternFill>
    </fill>
    <fill>
      <patternFill patternType="solid">
        <fgColor indexed="10"/>
        <bgColor indexed="64"/>
      </patternFill>
    </fill>
  </fills>
  <borders count="4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ck"/>
      <right style="thick"/>
      <top style="thick"/>
      <bottom style="thin"/>
    </border>
    <border>
      <left style="thick"/>
      <right style="thick"/>
      <top>
        <color indexed="63"/>
      </top>
      <bottom style="thin"/>
    </border>
    <border>
      <left style="thick"/>
      <right style="thick"/>
      <top style="thin"/>
      <bottom style="thick"/>
    </border>
    <border>
      <left style="thick"/>
      <right style="thick"/>
      <top style="thick"/>
      <bottom style="thick"/>
    </border>
    <border>
      <left>
        <color indexed="63"/>
      </left>
      <right>
        <color indexed="63"/>
      </right>
      <top style="thick"/>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ck"/>
      <right>
        <color indexed="63"/>
      </right>
      <top style="thick"/>
      <bottom style="thick"/>
    </border>
    <border>
      <left>
        <color indexed="63"/>
      </left>
      <right>
        <color indexed="63"/>
      </right>
      <top style="thick"/>
      <bottom style="thick"/>
    </border>
    <border>
      <left>
        <color indexed="63"/>
      </left>
      <right style="thin"/>
      <top style="thick"/>
      <bottom style="thick"/>
    </border>
    <border>
      <left style="thick"/>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ck"/>
      <right>
        <color indexed="63"/>
      </right>
      <top style="thin"/>
      <bottom style="thin"/>
    </border>
    <border>
      <left>
        <color indexed="63"/>
      </left>
      <right style="thick"/>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ck"/>
      <right>
        <color indexed="63"/>
      </right>
      <top style="thin"/>
      <bottom style="thick"/>
    </border>
    <border>
      <left>
        <color indexed="63"/>
      </left>
      <right>
        <color indexed="63"/>
      </right>
      <top style="thin"/>
      <bottom style="thick"/>
    </border>
    <border>
      <left>
        <color indexed="63"/>
      </left>
      <right style="thick"/>
      <top style="thin"/>
      <bottom style="thick"/>
    </border>
    <border>
      <left style="thin"/>
      <right>
        <color indexed="63"/>
      </right>
      <top style="thin"/>
      <bottom style="thin"/>
    </border>
    <border>
      <left>
        <color indexed="63"/>
      </left>
      <right style="thin"/>
      <top style="thin"/>
      <bottom style="thin"/>
    </border>
    <border>
      <left>
        <color indexed="63"/>
      </left>
      <right style="thick"/>
      <top style="thick"/>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0" fillId="20" borderId="1" applyNumberFormat="0" applyFont="0" applyAlignment="0" applyProtection="0"/>
    <xf numFmtId="0" fontId="50" fillId="21" borderId="2" applyNumberFormat="0" applyAlignment="0" applyProtection="0"/>
    <xf numFmtId="0" fontId="14"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1" fillId="0" borderId="0" applyNumberFormat="0" applyFill="0" applyBorder="0" applyAlignment="0" applyProtection="0"/>
    <xf numFmtId="0" fontId="52" fillId="28" borderId="0" applyNumberFormat="0" applyBorder="0" applyAlignment="0" applyProtection="0"/>
    <xf numFmtId="0" fontId="53" fillId="29"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54" fillId="30" borderId="3" applyNumberFormat="0" applyAlignment="0" applyProtection="0"/>
    <xf numFmtId="0" fontId="13" fillId="0" borderId="0" applyNumberFormat="0" applyFill="0" applyBorder="0" applyAlignment="0" applyProtection="0"/>
    <xf numFmtId="0" fontId="55" fillId="31" borderId="0" applyNumberFormat="0" applyBorder="0" applyAlignment="0" applyProtection="0"/>
    <xf numFmtId="0" fontId="56" fillId="21" borderId="4" applyNumberFormat="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9" fontId="0" fillId="0" borderId="0" applyFont="0" applyFill="0" applyBorder="0" applyAlignment="0" applyProtection="0"/>
    <xf numFmtId="0" fontId="60"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141">
    <xf numFmtId="0" fontId="0" fillId="0" borderId="0" xfId="0" applyAlignment="1">
      <alignment/>
    </xf>
    <xf numFmtId="0" fontId="3" fillId="0" borderId="0" xfId="0" applyFont="1" applyAlignment="1">
      <alignment/>
    </xf>
    <xf numFmtId="0" fontId="3" fillId="0" borderId="0" xfId="0" applyFont="1" applyBorder="1" applyAlignment="1">
      <alignment/>
    </xf>
    <xf numFmtId="0" fontId="2" fillId="0" borderId="10" xfId="0" applyFont="1" applyBorder="1" applyAlignment="1">
      <alignment horizontal="center"/>
    </xf>
    <xf numFmtId="0" fontId="6" fillId="0" borderId="0" xfId="0" applyFont="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0" fontId="7" fillId="0" borderId="0" xfId="0" applyFont="1" applyAlignment="1">
      <alignment/>
    </xf>
    <xf numFmtId="0" fontId="2" fillId="0" borderId="0" xfId="0" applyFont="1" applyAlignment="1">
      <alignment horizontal="center"/>
    </xf>
    <xf numFmtId="0" fontId="2" fillId="0" borderId="0" xfId="0" applyFont="1" applyBorder="1" applyAlignment="1">
      <alignment/>
    </xf>
    <xf numFmtId="0" fontId="2" fillId="0" borderId="0" xfId="0" applyFont="1" applyAlignment="1">
      <alignment horizontal="left" indent="3"/>
    </xf>
    <xf numFmtId="0" fontId="1" fillId="0" borderId="0" xfId="0" applyFont="1" applyBorder="1" applyAlignment="1">
      <alignment horizontal="center"/>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7" fillId="0" borderId="0" xfId="0" applyFont="1" applyAlignment="1" quotePrefix="1">
      <alignment/>
    </xf>
    <xf numFmtId="0" fontId="6" fillId="33" borderId="14" xfId="0" applyFont="1" applyFill="1" applyBorder="1" applyAlignment="1">
      <alignment/>
    </xf>
    <xf numFmtId="0" fontId="6" fillId="34" borderId="0" xfId="0" applyFont="1" applyFill="1" applyAlignment="1">
      <alignment/>
    </xf>
    <xf numFmtId="0" fontId="2" fillId="34" borderId="0" xfId="0" applyFont="1" applyFill="1" applyAlignment="1">
      <alignment/>
    </xf>
    <xf numFmtId="0" fontId="2" fillId="0" borderId="0" xfId="0" applyFont="1" applyBorder="1" applyAlignment="1">
      <alignment horizontal="center"/>
    </xf>
    <xf numFmtId="0" fontId="2" fillId="33" borderId="14" xfId="0" applyFont="1" applyFill="1" applyBorder="1" applyAlignment="1">
      <alignment/>
    </xf>
    <xf numFmtId="0" fontId="2" fillId="34" borderId="15" xfId="0" applyFont="1" applyFill="1" applyBorder="1" applyAlignment="1" applyProtection="1">
      <alignment horizontal="center"/>
      <protection locked="0"/>
    </xf>
    <xf numFmtId="0" fontId="7" fillId="34" borderId="15" xfId="0" applyFont="1" applyFill="1" applyBorder="1" applyAlignment="1">
      <alignment horizontal="center"/>
    </xf>
    <xf numFmtId="0" fontId="2" fillId="34" borderId="0" xfId="0" applyFont="1" applyFill="1" applyBorder="1" applyAlignment="1">
      <alignment/>
    </xf>
    <xf numFmtId="0" fontId="2" fillId="34" borderId="0" xfId="0" applyFont="1" applyFill="1" applyBorder="1" applyAlignment="1" applyProtection="1">
      <alignment horizontal="center"/>
      <protection locked="0"/>
    </xf>
    <xf numFmtId="0" fontId="7" fillId="34" borderId="0" xfId="0" applyFont="1" applyFill="1" applyBorder="1" applyAlignment="1" applyProtection="1">
      <alignment horizontal="center"/>
      <protection locked="0"/>
    </xf>
    <xf numFmtId="0" fontId="1" fillId="34" borderId="0" xfId="0" applyFont="1" applyFill="1" applyAlignment="1">
      <alignment/>
    </xf>
    <xf numFmtId="0" fontId="1" fillId="34" borderId="0" xfId="0" applyFont="1" applyFill="1" applyAlignment="1">
      <alignment horizontal="center"/>
    </xf>
    <xf numFmtId="0" fontId="2" fillId="0" borderId="10" xfId="0" applyFont="1" applyBorder="1" applyAlignment="1" applyProtection="1">
      <alignment horizontal="center"/>
      <protection locked="0"/>
    </xf>
    <xf numFmtId="0" fontId="2" fillId="34" borderId="0" xfId="0" applyFont="1" applyFill="1" applyAlignment="1">
      <alignment horizontal="center"/>
    </xf>
    <xf numFmtId="0" fontId="2" fillId="34" borderId="10" xfId="0" applyFont="1" applyFill="1" applyBorder="1" applyAlignment="1" applyProtection="1">
      <alignment horizontal="center"/>
      <protection locked="0"/>
    </xf>
    <xf numFmtId="0" fontId="2" fillId="34" borderId="10" xfId="0" applyFont="1" applyFill="1" applyBorder="1" applyAlignment="1" applyProtection="1">
      <alignment/>
      <protection locked="0"/>
    </xf>
    <xf numFmtId="0" fontId="2" fillId="34" borderId="0" xfId="0" applyFont="1" applyFill="1" applyBorder="1" applyAlignment="1">
      <alignment horizontal="center"/>
    </xf>
    <xf numFmtId="0" fontId="17" fillId="34" borderId="0" xfId="0" applyFont="1" applyFill="1" applyAlignment="1">
      <alignment horizontal="left" indent="3"/>
    </xf>
    <xf numFmtId="0" fontId="17" fillId="34" borderId="0" xfId="0" applyFont="1" applyFill="1" applyAlignment="1">
      <alignment/>
    </xf>
    <xf numFmtId="0" fontId="2" fillId="34" borderId="0" xfId="0" applyFont="1" applyFill="1" applyAlignment="1">
      <alignment horizontal="left" indent="3"/>
    </xf>
    <xf numFmtId="0" fontId="2" fillId="34" borderId="0" xfId="0" applyFont="1" applyFill="1" applyAlignment="1">
      <alignment/>
    </xf>
    <xf numFmtId="0" fontId="2" fillId="34" borderId="0" xfId="0" applyFont="1" applyFill="1" applyBorder="1" applyAlignment="1" applyProtection="1">
      <alignment/>
      <protection locked="0"/>
    </xf>
    <xf numFmtId="0" fontId="7" fillId="34" borderId="0" xfId="0" applyFont="1" applyFill="1" applyBorder="1" applyAlignment="1">
      <alignment/>
    </xf>
    <xf numFmtId="0" fontId="2" fillId="34" borderId="16" xfId="0" applyFont="1" applyFill="1" applyBorder="1" applyAlignment="1" applyProtection="1">
      <alignment/>
      <protection locked="0"/>
    </xf>
    <xf numFmtId="0" fontId="2" fillId="34" borderId="17" xfId="0" applyFont="1" applyFill="1" applyBorder="1" applyAlignment="1" applyProtection="1">
      <alignment/>
      <protection locked="0"/>
    </xf>
    <xf numFmtId="0" fontId="2" fillId="34" borderId="0" xfId="0" applyFont="1" applyFill="1" applyAlignment="1">
      <alignment horizontal="right"/>
    </xf>
    <xf numFmtId="0" fontId="64" fillId="34" borderId="0" xfId="0" applyFont="1" applyFill="1" applyBorder="1" applyAlignment="1">
      <alignment/>
    </xf>
    <xf numFmtId="0" fontId="65" fillId="0" borderId="0" xfId="0" applyFont="1" applyAlignment="1">
      <alignment/>
    </xf>
    <xf numFmtId="0" fontId="15" fillId="35" borderId="0" xfId="0" applyFont="1" applyFill="1" applyBorder="1" applyAlignment="1">
      <alignment/>
    </xf>
    <xf numFmtId="0" fontId="10" fillId="35" borderId="0" xfId="0" applyFont="1" applyFill="1" applyBorder="1" applyAlignment="1">
      <alignment/>
    </xf>
    <xf numFmtId="0" fontId="10" fillId="35" borderId="0" xfId="0" applyFont="1" applyFill="1" applyBorder="1" applyAlignment="1">
      <alignment/>
    </xf>
    <xf numFmtId="0" fontId="16" fillId="35" borderId="0" xfId="0" applyFont="1" applyFill="1" applyBorder="1" applyAlignment="1">
      <alignment/>
    </xf>
    <xf numFmtId="0" fontId="19" fillId="34" borderId="0" xfId="0" applyFont="1" applyFill="1" applyAlignment="1">
      <alignment/>
    </xf>
    <xf numFmtId="0" fontId="17" fillId="34" borderId="0" xfId="0" applyFont="1" applyFill="1" applyAlignment="1">
      <alignment wrapText="1"/>
    </xf>
    <xf numFmtId="0" fontId="17" fillId="0" borderId="0" xfId="0" applyFont="1" applyAlignment="1">
      <alignment wrapText="1"/>
    </xf>
    <xf numFmtId="0" fontId="23" fillId="0" borderId="0" xfId="0" applyFont="1" applyAlignment="1">
      <alignment/>
    </xf>
    <xf numFmtId="0" fontId="23" fillId="36" borderId="18" xfId="0" applyFont="1" applyFill="1" applyBorder="1" applyAlignment="1">
      <alignment/>
    </xf>
    <xf numFmtId="0" fontId="24" fillId="36" borderId="17" xfId="0" applyFont="1" applyFill="1" applyBorder="1" applyAlignment="1">
      <alignment/>
    </xf>
    <xf numFmtId="0" fontId="25" fillId="36" borderId="17" xfId="0" applyFont="1" applyFill="1" applyBorder="1" applyAlignment="1">
      <alignment/>
    </xf>
    <xf numFmtId="0" fontId="25" fillId="0" borderId="17" xfId="0" applyFont="1" applyBorder="1" applyAlignment="1">
      <alignment/>
    </xf>
    <xf numFmtId="0" fontId="25" fillId="0" borderId="19" xfId="0" applyFont="1" applyBorder="1" applyAlignment="1">
      <alignment/>
    </xf>
    <xf numFmtId="0" fontId="10" fillId="35" borderId="0" xfId="0" applyFont="1" applyFill="1" applyBorder="1" applyAlignment="1">
      <alignment horizontal="center"/>
    </xf>
    <xf numFmtId="0" fontId="16" fillId="35" borderId="0" xfId="0" applyFont="1" applyFill="1" applyBorder="1" applyAlignment="1">
      <alignment horizontal="center"/>
    </xf>
    <xf numFmtId="0" fontId="9" fillId="35" borderId="0" xfId="0" applyFont="1" applyFill="1" applyAlignment="1">
      <alignment/>
    </xf>
    <xf numFmtId="0" fontId="6" fillId="35" borderId="0" xfId="0" applyFont="1" applyFill="1" applyAlignment="1">
      <alignment/>
    </xf>
    <xf numFmtId="0" fontId="0" fillId="35" borderId="0" xfId="0" applyFont="1" applyFill="1" applyBorder="1" applyAlignment="1">
      <alignment horizontal="center"/>
    </xf>
    <xf numFmtId="0" fontId="6" fillId="35" borderId="0" xfId="0" applyFont="1" applyFill="1" applyBorder="1" applyAlignment="1">
      <alignment horizontal="center"/>
    </xf>
    <xf numFmtId="0" fontId="2" fillId="34" borderId="0" xfId="0" applyFont="1" applyFill="1" applyAlignment="1">
      <alignment wrapText="1"/>
    </xf>
    <xf numFmtId="0" fontId="2" fillId="0" borderId="10" xfId="0" applyFont="1" applyBorder="1" applyAlignment="1">
      <alignment/>
    </xf>
    <xf numFmtId="0" fontId="26" fillId="0" borderId="0" xfId="0" applyFont="1" applyAlignment="1">
      <alignment/>
    </xf>
    <xf numFmtId="0" fontId="6" fillId="35" borderId="0" xfId="0" applyFont="1" applyFill="1" applyAlignment="1">
      <alignment horizontal="left" vertical="center" wrapText="1"/>
    </xf>
    <xf numFmtId="0" fontId="23" fillId="35" borderId="0" xfId="0" applyFont="1" applyFill="1" applyAlignment="1">
      <alignment horizontal="left" wrapText="1"/>
    </xf>
    <xf numFmtId="0" fontId="10" fillId="35" borderId="0" xfId="0" applyFont="1" applyFill="1" applyBorder="1" applyAlignment="1">
      <alignment horizontal="center"/>
    </xf>
    <xf numFmtId="0" fontId="16" fillId="35" borderId="0" xfId="0" applyFont="1" applyFill="1" applyBorder="1" applyAlignment="1">
      <alignment horizontal="center"/>
    </xf>
    <xf numFmtId="0" fontId="20" fillId="35" borderId="0" xfId="0" applyFont="1" applyFill="1" applyBorder="1" applyAlignment="1">
      <alignment horizontal="center"/>
    </xf>
    <xf numFmtId="0" fontId="15" fillId="35" borderId="0" xfId="0" applyFont="1" applyFill="1" applyBorder="1" applyAlignment="1">
      <alignment horizontal="center"/>
    </xf>
    <xf numFmtId="0" fontId="6" fillId="35" borderId="0" xfId="0" applyFont="1" applyFill="1" applyAlignment="1">
      <alignment horizontal="left" wrapText="1"/>
    </xf>
    <xf numFmtId="0" fontId="2" fillId="33" borderId="20" xfId="0" applyFont="1" applyFill="1" applyBorder="1" applyAlignment="1" applyProtection="1">
      <alignment horizontal="center"/>
      <protection locked="0"/>
    </xf>
    <xf numFmtId="0" fontId="7" fillId="0" borderId="21" xfId="0" applyFont="1" applyBorder="1" applyAlignment="1" applyProtection="1">
      <alignment horizontal="center"/>
      <protection locked="0"/>
    </xf>
    <xf numFmtId="0" fontId="7" fillId="0" borderId="22" xfId="0" applyFont="1" applyBorder="1" applyAlignment="1" applyProtection="1">
      <alignment horizontal="center"/>
      <protection locked="0"/>
    </xf>
    <xf numFmtId="0" fontId="1" fillId="37" borderId="0" xfId="0" applyFont="1" applyFill="1" applyAlignment="1">
      <alignment horizontal="center"/>
    </xf>
    <xf numFmtId="0" fontId="12" fillId="37" borderId="0" xfId="0" applyFont="1" applyFill="1" applyAlignment="1">
      <alignment horizontal="center"/>
    </xf>
    <xf numFmtId="0" fontId="2" fillId="37" borderId="0" xfId="0" applyFont="1" applyFill="1" applyAlignment="1">
      <alignment horizontal="center"/>
    </xf>
    <xf numFmtId="0" fontId="7" fillId="37" borderId="0" xfId="0" applyFont="1" applyFill="1" applyAlignment="1">
      <alignment horizontal="center"/>
    </xf>
    <xf numFmtId="0" fontId="1" fillId="33" borderId="23" xfId="0" applyFont="1" applyFill="1" applyBorder="1" applyAlignment="1" applyProtection="1">
      <alignment horizontal="center"/>
      <protection locked="0"/>
    </xf>
    <xf numFmtId="0" fontId="7" fillId="0" borderId="24" xfId="0" applyFont="1" applyBorder="1" applyAlignment="1" applyProtection="1">
      <alignment horizontal="center"/>
      <protection locked="0"/>
    </xf>
    <xf numFmtId="0" fontId="7" fillId="0" borderId="25" xfId="0" applyFont="1" applyBorder="1" applyAlignment="1" applyProtection="1">
      <alignment horizontal="center"/>
      <protection locked="0"/>
    </xf>
    <xf numFmtId="0" fontId="2" fillId="0" borderId="26" xfId="0" applyFont="1" applyBorder="1" applyAlignment="1" applyProtection="1">
      <alignment/>
      <protection locked="0"/>
    </xf>
    <xf numFmtId="0" fontId="7" fillId="0" borderId="27" xfId="0" applyFont="1" applyBorder="1" applyAlignment="1" applyProtection="1">
      <alignment/>
      <protection locked="0"/>
    </xf>
    <xf numFmtId="0" fontId="7" fillId="0" borderId="28" xfId="0" applyFont="1" applyBorder="1" applyAlignment="1" applyProtection="1">
      <alignment/>
      <protection locked="0"/>
    </xf>
    <xf numFmtId="0" fontId="2" fillId="0" borderId="29" xfId="0" applyFont="1" applyBorder="1" applyAlignment="1" applyProtection="1">
      <alignment/>
      <protection locked="0"/>
    </xf>
    <xf numFmtId="0" fontId="7" fillId="0" borderId="30" xfId="0" applyFont="1" applyBorder="1" applyAlignment="1" applyProtection="1">
      <alignment/>
      <protection locked="0"/>
    </xf>
    <xf numFmtId="0" fontId="7" fillId="0" borderId="31" xfId="0" applyFont="1" applyBorder="1" applyAlignment="1" applyProtection="1">
      <alignment/>
      <protection locked="0"/>
    </xf>
    <xf numFmtId="0" fontId="2" fillId="0" borderId="32" xfId="0" applyFont="1" applyBorder="1" applyAlignment="1" applyProtection="1">
      <alignment/>
      <protection locked="0"/>
    </xf>
    <xf numFmtId="0" fontId="7" fillId="0" borderId="16" xfId="0" applyFont="1" applyBorder="1" applyAlignment="1" applyProtection="1">
      <alignment/>
      <protection locked="0"/>
    </xf>
    <xf numFmtId="0" fontId="7" fillId="0" borderId="33" xfId="0" applyFont="1" applyBorder="1" applyAlignment="1" applyProtection="1">
      <alignment/>
      <protection locked="0"/>
    </xf>
    <xf numFmtId="0" fontId="1" fillId="34" borderId="0" xfId="0" applyFont="1" applyFill="1" applyBorder="1" applyAlignment="1">
      <alignment horizontal="center"/>
    </xf>
    <xf numFmtId="0" fontId="7" fillId="34" borderId="0" xfId="0" applyFont="1" applyFill="1" applyAlignment="1">
      <alignment horizontal="center"/>
    </xf>
    <xf numFmtId="0" fontId="2" fillId="0" borderId="34" xfId="0" applyFont="1" applyBorder="1" applyAlignment="1" applyProtection="1">
      <alignment/>
      <protection locked="0"/>
    </xf>
    <xf numFmtId="0" fontId="7" fillId="0" borderId="35" xfId="0" applyFont="1" applyBorder="1" applyAlignment="1" applyProtection="1">
      <alignment/>
      <protection locked="0"/>
    </xf>
    <xf numFmtId="0" fontId="7" fillId="0" borderId="36" xfId="0" applyFont="1" applyBorder="1" applyAlignment="1" applyProtection="1">
      <alignment/>
      <protection locked="0"/>
    </xf>
    <xf numFmtId="0" fontId="2" fillId="0" borderId="37" xfId="0" applyFont="1" applyBorder="1" applyAlignment="1" applyProtection="1">
      <alignment/>
      <protection locked="0"/>
    </xf>
    <xf numFmtId="0" fontId="7" fillId="0" borderId="38" xfId="0" applyFont="1" applyBorder="1" applyAlignment="1" applyProtection="1">
      <alignment/>
      <protection locked="0"/>
    </xf>
    <xf numFmtId="0" fontId="7" fillId="0" borderId="39" xfId="0" applyFont="1" applyBorder="1" applyAlignment="1" applyProtection="1">
      <alignment/>
      <protection locked="0"/>
    </xf>
    <xf numFmtId="0" fontId="1" fillId="0" borderId="40" xfId="0" applyFont="1" applyBorder="1" applyAlignment="1" applyProtection="1">
      <alignment horizontal="center"/>
      <protection locked="0"/>
    </xf>
    <xf numFmtId="0" fontId="12" fillId="0" borderId="41" xfId="0" applyFont="1" applyBorder="1" applyAlignment="1" applyProtection="1">
      <alignment horizontal="center"/>
      <protection locked="0"/>
    </xf>
    <xf numFmtId="0" fontId="12" fillId="0" borderId="42" xfId="0" applyFont="1" applyBorder="1" applyAlignment="1" applyProtection="1">
      <alignment horizontal="center"/>
      <protection locked="0"/>
    </xf>
    <xf numFmtId="0" fontId="1" fillId="33" borderId="20" xfId="0" applyFont="1" applyFill="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0" fontId="2" fillId="38" borderId="43" xfId="0" applyFont="1" applyFill="1" applyBorder="1" applyAlignment="1">
      <alignment horizontal="center"/>
    </xf>
    <xf numFmtId="0" fontId="2" fillId="38" borderId="16" xfId="0" applyFont="1" applyFill="1" applyBorder="1" applyAlignment="1">
      <alignment horizontal="center"/>
    </xf>
    <xf numFmtId="0" fontId="2" fillId="38" borderId="44" xfId="0" applyFont="1" applyFill="1" applyBorder="1" applyAlignment="1">
      <alignment horizontal="center"/>
    </xf>
    <xf numFmtId="0" fontId="11" fillId="0" borderId="20" xfId="0" applyFont="1" applyFill="1" applyBorder="1" applyAlignment="1">
      <alignment horizontal="center"/>
    </xf>
    <xf numFmtId="0" fontId="0" fillId="0" borderId="21" xfId="0" applyBorder="1" applyAlignment="1">
      <alignment horizontal="center"/>
    </xf>
    <xf numFmtId="0" fontId="1" fillId="39" borderId="0" xfId="0" applyFont="1" applyFill="1" applyAlignment="1">
      <alignment horizontal="center"/>
    </xf>
    <xf numFmtId="0" fontId="5" fillId="39" borderId="0" xfId="0" applyFont="1" applyFill="1" applyAlignment="1">
      <alignment horizontal="center"/>
    </xf>
    <xf numFmtId="0" fontId="2" fillId="39" borderId="0" xfId="0" applyFont="1" applyFill="1" applyAlignment="1">
      <alignment horizontal="center"/>
    </xf>
    <xf numFmtId="0" fontId="0" fillId="39" borderId="0" xfId="0" applyFill="1" applyAlignment="1">
      <alignment horizontal="center"/>
    </xf>
    <xf numFmtId="0" fontId="7" fillId="0" borderId="45" xfId="0" applyFont="1" applyBorder="1" applyAlignment="1">
      <alignment horizontal="center"/>
    </xf>
    <xf numFmtId="0" fontId="9" fillId="33" borderId="20" xfId="0" applyFont="1" applyFill="1" applyBorder="1" applyAlignment="1">
      <alignment horizontal="center"/>
    </xf>
    <xf numFmtId="0" fontId="0" fillId="0" borderId="21" xfId="0" applyFont="1" applyBorder="1" applyAlignment="1">
      <alignment horizontal="center"/>
    </xf>
    <xf numFmtId="0" fontId="0" fillId="0" borderId="45" xfId="0" applyFont="1" applyBorder="1" applyAlignment="1">
      <alignment horizontal="center"/>
    </xf>
    <xf numFmtId="0" fontId="7" fillId="0" borderId="26" xfId="0" applyFont="1" applyBorder="1" applyAlignment="1">
      <alignment horizontal="center"/>
    </xf>
    <xf numFmtId="0" fontId="7" fillId="0" borderId="27" xfId="0" applyFont="1" applyBorder="1" applyAlignment="1">
      <alignment horizontal="center"/>
    </xf>
    <xf numFmtId="0" fontId="7" fillId="0" borderId="28" xfId="0" applyFont="1" applyBorder="1" applyAlignment="1">
      <alignment horizontal="center"/>
    </xf>
    <xf numFmtId="0" fontId="7" fillId="36" borderId="32" xfId="0" applyFont="1" applyFill="1" applyBorder="1" applyAlignment="1">
      <alignment horizontal="center"/>
    </xf>
    <xf numFmtId="0" fontId="7" fillId="0" borderId="16" xfId="0" applyFont="1" applyBorder="1" applyAlignment="1">
      <alignment horizontal="center"/>
    </xf>
    <xf numFmtId="0" fontId="7" fillId="0" borderId="33" xfId="0" applyFont="1" applyBorder="1" applyAlignment="1">
      <alignment horizontal="center"/>
    </xf>
    <xf numFmtId="0" fontId="7" fillId="0" borderId="40" xfId="0" applyFont="1" applyBorder="1" applyAlignment="1">
      <alignment horizontal="center"/>
    </xf>
    <xf numFmtId="0" fontId="7" fillId="0" borderId="41" xfId="0" applyFont="1" applyBorder="1" applyAlignment="1">
      <alignment horizontal="center"/>
    </xf>
    <xf numFmtId="0" fontId="7" fillId="0" borderId="42" xfId="0" applyFont="1" applyBorder="1" applyAlignment="1">
      <alignment horizontal="center"/>
    </xf>
    <xf numFmtId="0" fontId="22" fillId="0" borderId="37" xfId="0" applyFont="1" applyBorder="1" applyAlignment="1" applyProtection="1">
      <alignment horizontal="left"/>
      <protection locked="0"/>
    </xf>
    <xf numFmtId="0" fontId="25" fillId="0" borderId="38" xfId="0" applyFont="1" applyBorder="1" applyAlignment="1" applyProtection="1">
      <alignment horizontal="left"/>
      <protection locked="0"/>
    </xf>
    <xf numFmtId="0" fontId="25" fillId="0" borderId="39" xfId="0" applyFont="1" applyBorder="1" applyAlignment="1" applyProtection="1">
      <alignment horizontal="left"/>
      <protection locked="0"/>
    </xf>
    <xf numFmtId="0" fontId="22" fillId="0" borderId="29" xfId="0" applyFont="1" applyBorder="1" applyAlignment="1" applyProtection="1">
      <alignment horizontal="left"/>
      <protection locked="0"/>
    </xf>
    <xf numFmtId="0" fontId="25" fillId="0" borderId="30" xfId="0" applyFont="1" applyBorder="1" applyAlignment="1" applyProtection="1">
      <alignment horizontal="left"/>
      <protection locked="0"/>
    </xf>
    <xf numFmtId="0" fontId="25" fillId="0" borderId="31" xfId="0" applyFont="1" applyBorder="1" applyAlignment="1" applyProtection="1">
      <alignment horizontal="left"/>
      <protection locked="0"/>
    </xf>
    <xf numFmtId="0" fontId="22" fillId="0" borderId="34" xfId="0" applyFont="1" applyBorder="1" applyAlignment="1" applyProtection="1">
      <alignment horizontal="left"/>
      <protection locked="0"/>
    </xf>
    <xf numFmtId="0" fontId="25" fillId="0" borderId="35" xfId="0" applyFont="1" applyBorder="1" applyAlignment="1" applyProtection="1">
      <alignment horizontal="left"/>
      <protection locked="0"/>
    </xf>
    <xf numFmtId="0" fontId="25" fillId="0" borderId="36" xfId="0" applyFont="1" applyBorder="1" applyAlignment="1" applyProtection="1">
      <alignment horizontal="left"/>
      <protection locked="0"/>
    </xf>
  </cellXfs>
  <cellStyles count="49">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dxfs count="5">
    <dxf>
      <font>
        <color theme="0"/>
      </font>
    </dxf>
    <dxf>
      <font>
        <color indexed="9"/>
      </font>
    </dxf>
    <dxf>
      <font>
        <color indexed="9"/>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104775</xdr:colOff>
      <xdr:row>9</xdr:row>
      <xdr:rowOff>76200</xdr:rowOff>
    </xdr:from>
    <xdr:to>
      <xdr:col>6</xdr:col>
      <xdr:colOff>47625</xdr:colOff>
      <xdr:row>17</xdr:row>
      <xdr:rowOff>19050</xdr:rowOff>
    </xdr:to>
    <xdr:pic>
      <xdr:nvPicPr>
        <xdr:cNvPr id="1" name="Billede 1"/>
        <xdr:cNvPicPr preferRelativeResize="1">
          <a:picLocks noChangeAspect="1"/>
        </xdr:cNvPicPr>
      </xdr:nvPicPr>
      <xdr:blipFill>
        <a:blip r:embed="rId1"/>
        <a:stretch>
          <a:fillRect/>
        </a:stretch>
      </xdr:blipFill>
      <xdr:spPr>
        <a:xfrm>
          <a:off x="2790825" y="6362700"/>
          <a:ext cx="3200400" cy="2000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4248150</xdr:colOff>
      <xdr:row>2</xdr:row>
      <xdr:rowOff>152400</xdr:rowOff>
    </xdr:from>
    <xdr:to>
      <xdr:col>2</xdr:col>
      <xdr:colOff>1143000</xdr:colOff>
      <xdr:row>14</xdr:row>
      <xdr:rowOff>209550</xdr:rowOff>
    </xdr:to>
    <xdr:pic>
      <xdr:nvPicPr>
        <xdr:cNvPr id="1" name="Picture 39"/>
        <xdr:cNvPicPr preferRelativeResize="1">
          <a:picLocks noChangeAspect="1"/>
        </xdr:cNvPicPr>
      </xdr:nvPicPr>
      <xdr:blipFill>
        <a:blip r:embed="rId1"/>
        <a:stretch>
          <a:fillRect/>
        </a:stretch>
      </xdr:blipFill>
      <xdr:spPr>
        <a:xfrm>
          <a:off x="4248150" y="619125"/>
          <a:ext cx="5410200" cy="528637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3067050</xdr:colOff>
      <xdr:row>2</xdr:row>
      <xdr:rowOff>95250</xdr:rowOff>
    </xdr:from>
    <xdr:to>
      <xdr:col>3</xdr:col>
      <xdr:colOff>219075</xdr:colOff>
      <xdr:row>27</xdr:row>
      <xdr:rowOff>57150</xdr:rowOff>
    </xdr:to>
    <xdr:pic>
      <xdr:nvPicPr>
        <xdr:cNvPr id="1" name="Picture 42"/>
        <xdr:cNvPicPr preferRelativeResize="1">
          <a:picLocks noChangeAspect="1"/>
        </xdr:cNvPicPr>
      </xdr:nvPicPr>
      <xdr:blipFill>
        <a:blip r:embed="rId1"/>
        <a:stretch>
          <a:fillRect/>
        </a:stretch>
      </xdr:blipFill>
      <xdr:spPr>
        <a:xfrm>
          <a:off x="3067050" y="561975"/>
          <a:ext cx="5114925" cy="45720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vmlDrawing" Target="../drawings/vmlDrawing3.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22"/>
  <sheetViews>
    <sheetView tabSelected="1" zoomScale="90" zoomScaleNormal="90" workbookViewId="0" topLeftCell="A1">
      <selection activeCell="D33" sqref="D33"/>
    </sheetView>
  </sheetViews>
  <sheetFormatPr defaultColWidth="9.140625" defaultRowHeight="12.75"/>
  <cols>
    <col min="1" max="1" width="7.7109375" style="4" customWidth="1"/>
    <col min="2" max="9" width="16.28125" style="4" customWidth="1"/>
    <col min="10" max="16384" width="9.140625" style="4" customWidth="1"/>
  </cols>
  <sheetData>
    <row r="1" spans="1:9" ht="12.75">
      <c r="A1" s="63" t="s">
        <v>90</v>
      </c>
      <c r="B1" s="64"/>
      <c r="C1" s="64"/>
      <c r="D1" s="64"/>
      <c r="E1" s="64"/>
      <c r="F1" s="64"/>
      <c r="G1" s="64"/>
      <c r="H1" s="64"/>
      <c r="I1" s="64"/>
    </row>
    <row r="2" spans="1:9" ht="12.75">
      <c r="A2" s="63"/>
      <c r="B2" s="64"/>
      <c r="C2" s="64"/>
      <c r="D2" s="64"/>
      <c r="E2" s="64"/>
      <c r="F2" s="64"/>
      <c r="G2" s="64"/>
      <c r="H2" s="64"/>
      <c r="I2" s="64"/>
    </row>
    <row r="3" spans="1:9" ht="97.5" customHeight="1">
      <c r="A3" s="64"/>
      <c r="B3" s="76" t="s">
        <v>87</v>
      </c>
      <c r="C3" s="76"/>
      <c r="D3" s="76"/>
      <c r="E3" s="76"/>
      <c r="F3" s="76"/>
      <c r="G3" s="76"/>
      <c r="H3" s="76"/>
      <c r="I3" s="76"/>
    </row>
    <row r="4" spans="1:9" ht="12.75">
      <c r="A4" s="64"/>
      <c r="B4" s="64"/>
      <c r="C4" s="64"/>
      <c r="D4" s="64"/>
      <c r="E4" s="64"/>
      <c r="F4" s="64"/>
      <c r="G4" s="64"/>
      <c r="H4" s="64"/>
      <c r="I4" s="64"/>
    </row>
    <row r="5" spans="1:9" ht="12.75">
      <c r="A5" s="63" t="s">
        <v>43</v>
      </c>
      <c r="B5" s="64"/>
      <c r="C5" s="64"/>
      <c r="D5" s="64"/>
      <c r="E5" s="64"/>
      <c r="F5" s="64"/>
      <c r="G5" s="64"/>
      <c r="H5" s="64"/>
      <c r="I5" s="64"/>
    </row>
    <row r="6" spans="1:9" ht="240.75" customHeight="1">
      <c r="A6" s="64"/>
      <c r="B6" s="70" t="s">
        <v>91</v>
      </c>
      <c r="C6" s="70"/>
      <c r="D6" s="70"/>
      <c r="E6" s="70"/>
      <c r="F6" s="70"/>
      <c r="G6" s="70"/>
      <c r="H6" s="70"/>
      <c r="I6" s="70"/>
    </row>
    <row r="7" spans="1:9" ht="12.75">
      <c r="A7" s="63" t="s">
        <v>74</v>
      </c>
      <c r="B7" s="64"/>
      <c r="C7" s="64"/>
      <c r="D7" s="64"/>
      <c r="E7" s="64"/>
      <c r="F7" s="64"/>
      <c r="G7" s="64"/>
      <c r="H7" s="64"/>
      <c r="I7" s="64"/>
    </row>
    <row r="8" spans="1:9" ht="72.75" customHeight="1">
      <c r="A8" s="64"/>
      <c r="B8" s="76" t="s">
        <v>88</v>
      </c>
      <c r="C8" s="76"/>
      <c r="D8" s="76"/>
      <c r="E8" s="76"/>
      <c r="F8" s="76"/>
      <c r="G8" s="76"/>
      <c r="H8" s="76"/>
      <c r="I8" s="76"/>
    </row>
    <row r="9" spans="1:9" ht="20.25" customHeight="1">
      <c r="A9" s="64"/>
      <c r="B9" s="64"/>
      <c r="C9" s="64"/>
      <c r="D9" s="64"/>
      <c r="E9" s="64"/>
      <c r="F9" s="64"/>
      <c r="G9" s="64"/>
      <c r="H9" s="64"/>
      <c r="I9" s="64"/>
    </row>
    <row r="10" spans="1:9" ht="20.25" customHeight="1">
      <c r="A10" s="64"/>
      <c r="B10" s="64"/>
      <c r="C10" s="48"/>
      <c r="D10" s="50"/>
      <c r="E10" s="51"/>
      <c r="F10" s="51"/>
      <c r="G10" s="64"/>
      <c r="H10" s="64"/>
      <c r="I10" s="64"/>
    </row>
    <row r="11" spans="1:9" ht="20.25" customHeight="1">
      <c r="A11" s="64"/>
      <c r="B11" s="64"/>
      <c r="C11" s="48"/>
      <c r="D11" s="50"/>
      <c r="E11" s="51"/>
      <c r="F11" s="51"/>
      <c r="G11" s="64"/>
      <c r="H11" s="64"/>
      <c r="I11" s="64"/>
    </row>
    <row r="12" spans="1:9" ht="20.25" customHeight="1">
      <c r="A12" s="64"/>
      <c r="B12" s="64"/>
      <c r="C12" s="48"/>
      <c r="D12" s="72"/>
      <c r="E12" s="73"/>
      <c r="F12" s="73"/>
      <c r="G12" s="64"/>
      <c r="H12" s="64"/>
      <c r="I12" s="64"/>
    </row>
    <row r="13" spans="1:9" ht="20.25" customHeight="1">
      <c r="A13" s="64"/>
      <c r="B13" s="64"/>
      <c r="C13" s="74"/>
      <c r="D13" s="75"/>
      <c r="E13" s="75"/>
      <c r="F13" s="75"/>
      <c r="G13" s="64"/>
      <c r="H13" s="64"/>
      <c r="I13" s="64"/>
    </row>
    <row r="14" spans="1:9" ht="20.25" customHeight="1">
      <c r="A14" s="64"/>
      <c r="B14" s="64"/>
      <c r="C14" s="49"/>
      <c r="D14" s="49"/>
      <c r="E14" s="49"/>
      <c r="F14" s="49"/>
      <c r="G14" s="64"/>
      <c r="H14" s="64"/>
      <c r="I14" s="64"/>
    </row>
    <row r="15" spans="1:9" ht="20.25" customHeight="1">
      <c r="A15" s="64"/>
      <c r="B15" s="64"/>
      <c r="C15" s="75"/>
      <c r="D15" s="73"/>
      <c r="E15" s="73"/>
      <c r="F15" s="73"/>
      <c r="G15" s="65"/>
      <c r="H15" s="64"/>
      <c r="I15" s="64"/>
    </row>
    <row r="16" spans="1:9" ht="20.25" customHeight="1">
      <c r="A16" s="64"/>
      <c r="B16" s="64"/>
      <c r="C16" s="61"/>
      <c r="D16" s="62"/>
      <c r="E16" s="62"/>
      <c r="F16" s="62"/>
      <c r="G16" s="65"/>
      <c r="H16" s="64"/>
      <c r="I16" s="64"/>
    </row>
    <row r="17" spans="1:9" ht="20.25" customHeight="1">
      <c r="A17" s="64"/>
      <c r="B17" s="64"/>
      <c r="C17" s="64"/>
      <c r="D17" s="66"/>
      <c r="E17" s="65"/>
      <c r="F17" s="65"/>
      <c r="G17" s="65"/>
      <c r="H17" s="64"/>
      <c r="I17" s="64"/>
    </row>
    <row r="18" spans="1:9" ht="178.5" customHeight="1">
      <c r="A18" s="64"/>
      <c r="B18" s="70" t="s">
        <v>92</v>
      </c>
      <c r="C18" s="70"/>
      <c r="D18" s="70"/>
      <c r="E18" s="70"/>
      <c r="F18" s="70"/>
      <c r="G18" s="70"/>
      <c r="H18" s="70"/>
      <c r="I18" s="70"/>
    </row>
    <row r="19" spans="1:9" ht="49.5" customHeight="1">
      <c r="A19" s="64"/>
      <c r="B19" s="71" t="s">
        <v>93</v>
      </c>
      <c r="C19" s="71"/>
      <c r="D19" s="71"/>
      <c r="E19" s="71"/>
      <c r="F19" s="71"/>
      <c r="G19" s="71"/>
      <c r="H19" s="71"/>
      <c r="I19" s="71"/>
    </row>
    <row r="20" spans="1:7" ht="12.75">
      <c r="A20" s="21"/>
      <c r="B20" s="21"/>
      <c r="C20" s="21"/>
      <c r="D20" s="21"/>
      <c r="E20" s="21"/>
      <c r="F20" s="21"/>
      <c r="G20" s="21"/>
    </row>
    <row r="21" spans="1:7" ht="12.75">
      <c r="A21" s="21"/>
      <c r="B21" s="21"/>
      <c r="C21" s="21"/>
      <c r="D21" s="21"/>
      <c r="E21" s="21"/>
      <c r="F21" s="21"/>
      <c r="G21" s="21"/>
    </row>
    <row r="22" spans="1:7" ht="12.75">
      <c r="A22" s="21"/>
      <c r="B22" s="21"/>
      <c r="C22" s="21"/>
      <c r="D22" s="21"/>
      <c r="E22" s="21"/>
      <c r="F22" s="21"/>
      <c r="G22" s="21"/>
    </row>
  </sheetData>
  <sheetProtection sheet="1"/>
  <mergeCells count="8">
    <mergeCell ref="B18:I18"/>
    <mergeCell ref="B19:I19"/>
    <mergeCell ref="D12:F12"/>
    <mergeCell ref="C13:F13"/>
    <mergeCell ref="C15:F15"/>
    <mergeCell ref="B3:I3"/>
    <mergeCell ref="B6:I6"/>
    <mergeCell ref="B8:I8"/>
  </mergeCells>
  <printOptions/>
  <pageMargins left="0.5511811023622047" right="0.5511811023622047" top="0.9448818897637796" bottom="0.7874015748031497" header="0.1968503937007874" footer="0"/>
  <pageSetup fitToHeight="1" fitToWidth="1" horizontalDpi="600" verticalDpi="600" orientation="portrait" paperSize="9" scale="66" r:id="rId3"/>
  <headerFooter alignWithMargins="0">
    <oddHeader>&amp;C&amp;12RK1010, RK1011, RK1012
RK1013, RK1014&amp;R&amp;G</oddHeader>
    <oddFooter>&amp;L&amp;12Deutschland - Schweiz - Österreich - Italien:
Tel: +49 4121 26269 0
de@pressalit.com
www.pressalit.com&amp;C&amp;8Revised 25 Aug 2020/TRD&amp;R&amp;12International Sales Department
Tel: +45 8788 8777
sales@pressalit.com</oddFooter>
  </headerFooter>
  <drawing r:id="rId1"/>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IN70"/>
  <sheetViews>
    <sheetView zoomScale="75" zoomScaleNormal="75" workbookViewId="0" topLeftCell="A19">
      <selection activeCell="B39" sqref="B39"/>
    </sheetView>
  </sheetViews>
  <sheetFormatPr defaultColWidth="9.140625" defaultRowHeight="12.75"/>
  <cols>
    <col min="1" max="1" width="123.421875" style="9" customWidth="1"/>
    <col min="2" max="2" width="4.28125" style="9" customWidth="1"/>
    <col min="3" max="3" width="18.28125" style="9" customWidth="1"/>
    <col min="4" max="4" width="4.28125" style="9" customWidth="1"/>
    <col min="5" max="5" width="21.421875" style="9" customWidth="1"/>
    <col min="6" max="6" width="5.421875" style="9" customWidth="1"/>
    <col min="7" max="7" width="11.00390625" style="9" customWidth="1"/>
    <col min="8" max="8" width="25.140625" style="9" customWidth="1"/>
    <col min="9" max="16384" width="9.140625" style="11" customWidth="1"/>
  </cols>
  <sheetData>
    <row r="1" spans="1:248" ht="18">
      <c r="A1" s="80" t="s">
        <v>75</v>
      </c>
      <c r="B1" s="81"/>
      <c r="C1" s="81"/>
      <c r="D1" s="81"/>
      <c r="E1" s="81"/>
      <c r="F1" s="81"/>
      <c r="G1" s="81"/>
      <c r="H1" s="81"/>
      <c r="IN1" s="19" t="s">
        <v>29</v>
      </c>
    </row>
    <row r="2" spans="1:248" ht="18.75" thickBot="1">
      <c r="A2" s="82" t="s">
        <v>44</v>
      </c>
      <c r="B2" s="83"/>
      <c r="C2" s="83"/>
      <c r="D2" s="83"/>
      <c r="E2" s="83"/>
      <c r="F2" s="83"/>
      <c r="G2" s="83"/>
      <c r="H2" s="83"/>
      <c r="IN2" s="19" t="s">
        <v>30</v>
      </c>
    </row>
    <row r="3" spans="1:248" ht="29.25" customHeight="1" thickTop="1">
      <c r="A3" s="22"/>
      <c r="B3" s="22"/>
      <c r="C3" s="22"/>
      <c r="D3" s="22"/>
      <c r="E3" s="5" t="s">
        <v>1</v>
      </c>
      <c r="F3" s="87"/>
      <c r="G3" s="88"/>
      <c r="H3" s="89"/>
      <c r="IN3" s="19" t="s">
        <v>31</v>
      </c>
    </row>
    <row r="4" spans="1:248" ht="29.25" customHeight="1">
      <c r="A4" s="52" t="s">
        <v>3</v>
      </c>
      <c r="B4" s="22"/>
      <c r="C4" s="22"/>
      <c r="D4" s="22"/>
      <c r="E4" s="6" t="s">
        <v>2</v>
      </c>
      <c r="F4" s="93"/>
      <c r="G4" s="94"/>
      <c r="H4" s="95"/>
      <c r="IN4" s="19" t="s">
        <v>32</v>
      </c>
    </row>
    <row r="5" spans="1:248" ht="29.25" customHeight="1" thickBot="1">
      <c r="A5" s="22"/>
      <c r="B5" s="22"/>
      <c r="C5" s="22"/>
      <c r="D5" s="22"/>
      <c r="E5" s="7" t="s">
        <v>45</v>
      </c>
      <c r="F5" s="104"/>
      <c r="G5" s="105"/>
      <c r="H5" s="106"/>
      <c r="IN5" s="19" t="s">
        <v>33</v>
      </c>
    </row>
    <row r="6" spans="1:248" ht="29.25" customHeight="1" thickBot="1" thickTop="1">
      <c r="A6" s="22"/>
      <c r="B6" s="22"/>
      <c r="C6" s="22"/>
      <c r="D6" s="22"/>
      <c r="E6" s="20" t="s">
        <v>89</v>
      </c>
      <c r="F6" s="24"/>
      <c r="G6" s="24"/>
      <c r="H6" s="24"/>
      <c r="IN6" s="19" t="s">
        <v>34</v>
      </c>
    </row>
    <row r="7" spans="1:248" ht="29.25" customHeight="1" thickBot="1" thickTop="1">
      <c r="A7" s="22"/>
      <c r="B7" s="22"/>
      <c r="C7" s="22"/>
      <c r="D7" s="22"/>
      <c r="E7" s="84"/>
      <c r="F7" s="85"/>
      <c r="G7" s="85"/>
      <c r="H7" s="86"/>
      <c r="IN7" s="19" t="s">
        <v>35</v>
      </c>
    </row>
    <row r="8" spans="1:248" ht="29.25" customHeight="1" thickBot="1" thickTop="1">
      <c r="A8" s="22"/>
      <c r="B8" s="22"/>
      <c r="C8" s="22"/>
      <c r="D8" s="22"/>
      <c r="E8" s="107" t="s">
        <v>94</v>
      </c>
      <c r="F8" s="108"/>
      <c r="G8" s="108"/>
      <c r="H8" s="109"/>
      <c r="IN8" s="19" t="s">
        <v>36</v>
      </c>
    </row>
    <row r="9" spans="1:248" ht="29.25" customHeight="1" thickBot="1" thickTop="1">
      <c r="A9" s="22"/>
      <c r="B9" s="22"/>
      <c r="C9" s="22"/>
      <c r="D9" s="22"/>
      <c r="E9" s="77"/>
      <c r="F9" s="78"/>
      <c r="G9" s="78"/>
      <c r="H9" s="79"/>
      <c r="IN9" s="19" t="s">
        <v>37</v>
      </c>
    </row>
    <row r="10" spans="1:8" ht="63" customHeight="1" thickTop="1">
      <c r="A10" s="22"/>
      <c r="B10" s="22"/>
      <c r="C10" s="22"/>
      <c r="D10" s="22"/>
      <c r="E10" s="25"/>
      <c r="F10" s="26"/>
      <c r="G10" s="26"/>
      <c r="H10" s="26"/>
    </row>
    <row r="11" spans="1:8" ht="63" customHeight="1">
      <c r="A11" s="22"/>
      <c r="B11" s="22"/>
      <c r="C11" s="22"/>
      <c r="D11" s="22"/>
      <c r="E11" s="22"/>
      <c r="F11" s="22"/>
      <c r="G11" s="22"/>
      <c r="H11" s="27"/>
    </row>
    <row r="12" spans="1:8" ht="33" customHeight="1">
      <c r="A12" s="22"/>
      <c r="B12" s="22"/>
      <c r="C12" s="22"/>
      <c r="D12" s="22"/>
      <c r="E12" s="28"/>
      <c r="F12" s="29"/>
      <c r="G12" s="29"/>
      <c r="H12" s="29"/>
    </row>
    <row r="13" spans="1:8" ht="24" customHeight="1">
      <c r="A13" s="30" t="s">
        <v>46</v>
      </c>
      <c r="B13" s="30"/>
      <c r="C13" s="22"/>
      <c r="D13" s="22"/>
      <c r="E13" s="22"/>
      <c r="F13" s="22"/>
      <c r="G13" s="22"/>
      <c r="H13" s="31" t="s">
        <v>47</v>
      </c>
    </row>
    <row r="14" spans="1:8" ht="24" customHeight="1">
      <c r="A14" s="22" t="s">
        <v>48</v>
      </c>
      <c r="B14" s="22"/>
      <c r="C14" s="22"/>
      <c r="D14" s="22"/>
      <c r="E14" s="22"/>
      <c r="F14" s="22"/>
      <c r="G14" s="22"/>
      <c r="H14" s="32"/>
    </row>
    <row r="15" spans="1:8" ht="22.5" customHeight="1">
      <c r="A15" s="22" t="s">
        <v>49</v>
      </c>
      <c r="B15" s="22"/>
      <c r="C15" s="22"/>
      <c r="D15" s="22"/>
      <c r="E15" s="22"/>
      <c r="F15" s="22"/>
      <c r="G15" s="22"/>
      <c r="H15" s="32"/>
    </row>
    <row r="16" spans="1:8" ht="14.25" customHeight="1">
      <c r="A16" s="22"/>
      <c r="B16" s="22"/>
      <c r="C16" s="22"/>
      <c r="D16" s="22"/>
      <c r="E16" s="22"/>
      <c r="F16" s="22"/>
      <c r="G16" s="22"/>
      <c r="H16" s="33"/>
    </row>
    <row r="17" spans="1:8" ht="24" customHeight="1">
      <c r="A17" s="22" t="s">
        <v>50</v>
      </c>
      <c r="B17" s="34"/>
      <c r="C17" s="22" t="s">
        <v>5</v>
      </c>
      <c r="D17" s="34"/>
      <c r="E17" s="22" t="s">
        <v>51</v>
      </c>
      <c r="F17" s="22"/>
      <c r="G17" s="22"/>
      <c r="H17" s="33"/>
    </row>
    <row r="18" spans="1:8" ht="24" customHeight="1">
      <c r="A18" s="22" t="s">
        <v>52</v>
      </c>
      <c r="B18" s="22"/>
      <c r="C18" s="22"/>
      <c r="D18" s="22"/>
      <c r="E18" s="22"/>
      <c r="F18" s="22"/>
      <c r="G18" s="22"/>
      <c r="H18" s="32"/>
    </row>
    <row r="19" spans="1:8" ht="24" customHeight="1">
      <c r="A19" s="22" t="s">
        <v>53</v>
      </c>
      <c r="B19" s="22"/>
      <c r="C19" s="22"/>
      <c r="D19" s="22"/>
      <c r="E19" s="22"/>
      <c r="F19" s="22"/>
      <c r="G19" s="22"/>
      <c r="H19" s="32"/>
    </row>
    <row r="20" spans="1:8" ht="12.75" customHeight="1">
      <c r="A20" s="22"/>
      <c r="B20" s="22"/>
      <c r="C20" s="22"/>
      <c r="D20" s="22"/>
      <c r="E20" s="22"/>
      <c r="F20" s="22"/>
      <c r="G20" s="22"/>
      <c r="H20" s="33"/>
    </row>
    <row r="21" spans="1:8" ht="24" customHeight="1">
      <c r="A21" s="30" t="s">
        <v>54</v>
      </c>
      <c r="B21" s="22"/>
      <c r="C21" s="22"/>
      <c r="D21" s="22"/>
      <c r="E21" s="22"/>
      <c r="F21" s="22"/>
      <c r="G21" s="22"/>
      <c r="H21" s="33"/>
    </row>
    <row r="22" spans="1:8" ht="24" customHeight="1">
      <c r="A22" s="30" t="s">
        <v>55</v>
      </c>
      <c r="B22" s="22"/>
      <c r="C22" s="22"/>
      <c r="D22" s="22"/>
      <c r="E22" s="22"/>
      <c r="F22" s="22"/>
      <c r="G22" s="22"/>
      <c r="H22" s="33"/>
    </row>
    <row r="23" spans="1:8" ht="24" customHeight="1">
      <c r="A23" s="30" t="s">
        <v>77</v>
      </c>
      <c r="B23" s="22"/>
      <c r="C23" s="22"/>
      <c r="D23" s="22"/>
      <c r="E23" s="22"/>
      <c r="F23" s="22"/>
      <c r="G23" s="22"/>
      <c r="H23" s="33"/>
    </row>
    <row r="24" spans="1:8" ht="15" customHeight="1">
      <c r="A24" s="30"/>
      <c r="B24" s="22"/>
      <c r="C24" s="22"/>
      <c r="D24" s="22"/>
      <c r="E24" s="22"/>
      <c r="F24" s="22"/>
      <c r="G24" s="22"/>
      <c r="H24" s="33"/>
    </row>
    <row r="25" spans="1:8" ht="24" customHeight="1">
      <c r="A25" s="30" t="s">
        <v>56</v>
      </c>
      <c r="B25" s="22"/>
      <c r="C25" s="22"/>
      <c r="D25" s="22"/>
      <c r="E25" s="22"/>
      <c r="F25" s="22"/>
      <c r="G25" s="22"/>
      <c r="H25" s="33"/>
    </row>
    <row r="26" spans="1:8" ht="24" customHeight="1">
      <c r="A26" s="22" t="s">
        <v>78</v>
      </c>
      <c r="B26" s="35"/>
      <c r="C26" s="22" t="s">
        <v>5</v>
      </c>
      <c r="D26" s="35"/>
      <c r="E26" s="22" t="s">
        <v>51</v>
      </c>
      <c r="F26" s="22"/>
      <c r="G26" s="22"/>
      <c r="H26" s="36"/>
    </row>
    <row r="27" spans="1:8" ht="24" customHeight="1">
      <c r="A27" s="22" t="s">
        <v>79</v>
      </c>
      <c r="B27" s="35"/>
      <c r="C27" s="22" t="s">
        <v>57</v>
      </c>
      <c r="D27" s="35"/>
      <c r="E27" s="22" t="s">
        <v>58</v>
      </c>
      <c r="F27" s="35"/>
      <c r="G27" s="22" t="s">
        <v>51</v>
      </c>
      <c r="H27" s="36"/>
    </row>
    <row r="28" spans="1:8" ht="18" customHeight="1">
      <c r="A28" s="22"/>
      <c r="B28" s="22"/>
      <c r="C28" s="22"/>
      <c r="D28" s="22"/>
      <c r="E28" s="22"/>
      <c r="F28" s="22"/>
      <c r="G28" s="22"/>
      <c r="H28" s="22"/>
    </row>
    <row r="29" spans="1:8" ht="24" customHeight="1">
      <c r="A29" s="30" t="s">
        <v>59</v>
      </c>
      <c r="B29" s="22"/>
      <c r="C29" s="22"/>
      <c r="D29" s="22"/>
      <c r="E29" s="22"/>
      <c r="F29" s="22"/>
      <c r="G29" s="22"/>
      <c r="H29" s="22"/>
    </row>
    <row r="30" spans="1:8" ht="24" customHeight="1">
      <c r="A30" s="22" t="s">
        <v>60</v>
      </c>
      <c r="B30" s="35"/>
      <c r="C30" s="22" t="s">
        <v>5</v>
      </c>
      <c r="D30" s="35"/>
      <c r="E30" s="22" t="s">
        <v>51</v>
      </c>
      <c r="F30" s="22"/>
      <c r="G30" s="22"/>
      <c r="H30" s="46">
        <f>IF(H18&gt;0,H18,"")</f>
      </c>
    </row>
    <row r="31" spans="1:8" ht="24" customHeight="1">
      <c r="A31" s="37">
        <f>IF((B17&gt;0)*(B30&gt;0),"Wenn Ja; wird auch Zargenschalter bestellt?","")</f>
      </c>
      <c r="B31" s="35"/>
      <c r="C31" s="22" t="s">
        <v>5</v>
      </c>
      <c r="D31" s="35"/>
      <c r="E31" s="22" t="s">
        <v>51</v>
      </c>
      <c r="F31" s="22"/>
      <c r="G31" s="22"/>
      <c r="H31" s="46">
        <f>IF(H19&gt;0,H19*2,"")</f>
      </c>
    </row>
    <row r="32" spans="1:8" ht="24" customHeight="1">
      <c r="A32" s="30">
        <f>IF(D17&gt;0,"Die Arbeitsplatte hat keine Zarge, vergiss die Handbedienung nicht","")</f>
      </c>
      <c r="B32" s="44"/>
      <c r="C32" s="22"/>
      <c r="D32" s="43"/>
      <c r="E32" s="22"/>
      <c r="F32" s="22"/>
      <c r="G32" s="22"/>
      <c r="H32" s="46">
        <f>SUM(H30:H31)</f>
        <v>0</v>
      </c>
    </row>
    <row r="33" spans="1:8" ht="24" customHeight="1">
      <c r="A33" s="22" t="s">
        <v>61</v>
      </c>
      <c r="B33" s="22" t="s">
        <v>62</v>
      </c>
      <c r="C33" s="22"/>
      <c r="D33" s="35"/>
      <c r="E33" s="22"/>
      <c r="F33" s="22"/>
      <c r="G33" s="22"/>
      <c r="H33" s="22"/>
    </row>
    <row r="34" spans="1:8" ht="24" customHeight="1">
      <c r="A34" s="8" t="s">
        <v>86</v>
      </c>
      <c r="B34" s="22"/>
      <c r="C34" s="22"/>
      <c r="D34" s="22"/>
      <c r="E34" s="22"/>
      <c r="F34" s="22"/>
      <c r="G34" s="22"/>
      <c r="H34" s="22"/>
    </row>
    <row r="35" spans="1:8" ht="24" customHeight="1">
      <c r="A35" s="45">
        <f>IF(B17&gt;0,"Für diese Arbeitsplatte empfehlen wir","")</f>
      </c>
      <c r="B35" s="22">
        <f>SUM(H32/1000)</f>
        <v>0</v>
      </c>
      <c r="C35" s="22">
        <f>IF(B17&gt;0,"Packungen mit Beschlägen zur Montage der Zarge","")</f>
      </c>
      <c r="D35" s="22"/>
      <c r="E35" s="22"/>
      <c r="F35" s="22"/>
      <c r="G35" s="22"/>
      <c r="H35" s="22"/>
    </row>
    <row r="36" spans="1:8" ht="24" customHeight="1">
      <c r="A36" s="22" t="s">
        <v>63</v>
      </c>
      <c r="B36" s="22"/>
      <c r="C36" s="22"/>
      <c r="D36" s="22"/>
      <c r="E36" s="22"/>
      <c r="F36" s="22"/>
      <c r="G36" s="22"/>
      <c r="H36" s="22"/>
    </row>
    <row r="37" spans="1:8" ht="24" customHeight="1">
      <c r="A37" s="22"/>
      <c r="B37" s="22"/>
      <c r="C37" s="22"/>
      <c r="D37" s="22"/>
      <c r="E37" s="22"/>
      <c r="F37" s="22"/>
      <c r="G37" s="22"/>
      <c r="H37" s="22"/>
    </row>
    <row r="38" spans="1:8" ht="24" customHeight="1">
      <c r="A38" s="30" t="s">
        <v>95</v>
      </c>
      <c r="B38" s="22"/>
      <c r="C38" s="22"/>
      <c r="D38" s="22"/>
      <c r="E38" s="22"/>
      <c r="F38" s="22"/>
      <c r="G38" s="22"/>
      <c r="H38" s="22"/>
    </row>
    <row r="39" spans="1:8" ht="50.25" customHeight="1">
      <c r="A39" s="67" t="s">
        <v>96</v>
      </c>
      <c r="B39" s="22"/>
      <c r="C39" s="35"/>
      <c r="D39" s="22" t="s">
        <v>97</v>
      </c>
      <c r="E39" s="22"/>
      <c r="F39" s="22"/>
      <c r="G39" s="22"/>
      <c r="H39" s="22"/>
    </row>
    <row r="40" spans="1:8" ht="24" customHeight="1">
      <c r="A40" s="22"/>
      <c r="B40" s="22"/>
      <c r="C40" s="22"/>
      <c r="D40" s="22"/>
      <c r="E40" s="22"/>
      <c r="F40" s="22"/>
      <c r="G40" s="22"/>
      <c r="H40" s="22"/>
    </row>
    <row r="41" spans="1:8" ht="24" customHeight="1">
      <c r="A41" s="30" t="s">
        <v>64</v>
      </c>
      <c r="B41" s="22"/>
      <c r="C41" s="22"/>
      <c r="D41" s="22"/>
      <c r="E41" s="22"/>
      <c r="F41" s="22"/>
      <c r="G41" s="22"/>
      <c r="H41" s="22"/>
    </row>
    <row r="42" spans="1:8" ht="24" customHeight="1">
      <c r="A42" s="22" t="s">
        <v>65</v>
      </c>
      <c r="B42" s="35"/>
      <c r="C42" s="22" t="s">
        <v>5</v>
      </c>
      <c r="D42" s="35"/>
      <c r="E42" s="22" t="s">
        <v>51</v>
      </c>
      <c r="F42" s="22"/>
      <c r="G42" s="22"/>
      <c r="H42" s="22"/>
    </row>
    <row r="43" spans="1:8" ht="69.75" customHeight="1">
      <c r="A43" s="53" t="str">
        <f>IF(B42&gt;0,"Wenn Ja, muss die Platzierung auf einer Zeichnung markiert werden, und die Minimumstiefe der Arbeitsplatte muss 610 mm sein"," ")</f>
        <v> </v>
      </c>
      <c r="B43" s="22"/>
      <c r="C43" s="22"/>
      <c r="D43" s="22"/>
      <c r="E43" s="22"/>
      <c r="F43" s="22"/>
      <c r="G43" s="22"/>
      <c r="H43" s="22"/>
    </row>
    <row r="44" spans="1:8" ht="69.75" customHeight="1">
      <c r="A44" s="53" t="str">
        <f>IF(B42&gt;0,"In den Fällen, wo der Ausschnitt für den Spülbecken/die Kochplatte weniger als 190 mm vom Tischende platziert werden soll, ist der Träger RK1048 zu benutzen (wird mit dem Standardträger ausgetauscht)"," ")</f>
        <v> </v>
      </c>
      <c r="B44" s="22"/>
      <c r="C44" s="45" t="s">
        <v>81</v>
      </c>
      <c r="D44" s="35"/>
      <c r="E44" s="22" t="s">
        <v>80</v>
      </c>
      <c r="F44" s="22"/>
      <c r="G44" s="22"/>
      <c r="H44" s="22"/>
    </row>
    <row r="45" spans="1:8" ht="24" customHeight="1">
      <c r="A45" s="22"/>
      <c r="B45" s="22"/>
      <c r="C45" s="22"/>
      <c r="D45" s="22"/>
      <c r="E45" s="22"/>
      <c r="F45" s="22"/>
      <c r="G45" s="22"/>
      <c r="H45" s="22"/>
    </row>
    <row r="46" spans="1:8" ht="24" customHeight="1">
      <c r="A46" s="22" t="s">
        <v>66</v>
      </c>
      <c r="B46" s="35"/>
      <c r="C46" s="22" t="s">
        <v>5</v>
      </c>
      <c r="D46" s="35"/>
      <c r="E46" s="22" t="s">
        <v>51</v>
      </c>
      <c r="F46" s="22"/>
      <c r="G46" s="22"/>
      <c r="H46" s="27"/>
    </row>
    <row r="47" spans="1:8" ht="24" customHeight="1">
      <c r="A47" s="38">
        <f>IF(B46&gt;0,"Es ist notwendig, einen Verbundvertrieb von Sicherheit RK1070 zu bestellen","")</f>
      </c>
      <c r="B47" s="22"/>
      <c r="C47" s="22"/>
      <c r="D47" s="22"/>
      <c r="E47" s="22"/>
      <c r="F47" s="22"/>
      <c r="G47" s="22"/>
      <c r="H47" s="27"/>
    </row>
    <row r="48" spans="1:8" ht="24" customHeight="1">
      <c r="A48" s="39">
        <f>IF(B46&gt;0,"Wenn ja, ist diese mit einem Zargeschalter oder mit einer Handbedienung?","")</f>
      </c>
      <c r="B48" s="35"/>
      <c r="C48" s="22" t="str">
        <f>IF(B46&gt;0,"Zargeschalter"," ")</f>
        <v> </v>
      </c>
      <c r="D48" s="35"/>
      <c r="E48" s="22" t="str">
        <f>IF(B46&gt;0,"Handbedienung"," ")</f>
        <v> </v>
      </c>
      <c r="F48" s="35"/>
      <c r="G48" s="22" t="str">
        <f>IF(B46&gt;0,"Beide"," ")</f>
        <v> </v>
      </c>
      <c r="H48" s="27"/>
    </row>
    <row r="49" spans="1:8" ht="24" customHeight="1">
      <c r="A49" s="40" t="s">
        <v>67</v>
      </c>
      <c r="B49" s="35"/>
      <c r="C49" s="22" t="s">
        <v>5</v>
      </c>
      <c r="D49" s="35"/>
      <c r="E49" s="22" t="s">
        <v>51</v>
      </c>
      <c r="F49" s="41"/>
      <c r="G49" s="22"/>
      <c r="H49" s="27"/>
    </row>
    <row r="50" spans="1:8" ht="24" customHeight="1">
      <c r="A50" s="38">
        <f>IF(B49&gt;0,"Es ist notwendig, einen Verbundvertrieb von Sicherheit RK1071 zu bestellen","")</f>
      </c>
      <c r="B50" s="41"/>
      <c r="C50" s="22"/>
      <c r="D50" s="41"/>
      <c r="E50" s="22"/>
      <c r="F50" s="41"/>
      <c r="G50" s="22"/>
      <c r="H50" s="27"/>
    </row>
    <row r="51" spans="1:8" ht="24" customHeight="1">
      <c r="A51" s="39">
        <f>IF(B49&gt;0,"Wenn ja, sind diese mit einem Zargeschalter oder mit einer Handbedienung?","")</f>
      </c>
      <c r="B51" s="35"/>
      <c r="C51" s="22" t="str">
        <f>IF(B49&gt;0,"Zargeschalter"," ")</f>
        <v> </v>
      </c>
      <c r="D51" s="35"/>
      <c r="E51" s="22" t="str">
        <f>IF(B49&gt;0,"Handbedienung"," ")</f>
        <v> </v>
      </c>
      <c r="F51" s="35"/>
      <c r="G51" s="22" t="str">
        <f>IF(B49&gt;0,"Beide"," ")</f>
        <v> </v>
      </c>
      <c r="H51" s="27"/>
    </row>
    <row r="52" spans="1:8" ht="24" customHeight="1">
      <c r="A52" s="40" t="s">
        <v>68</v>
      </c>
      <c r="B52" s="35"/>
      <c r="C52" s="22" t="s">
        <v>5</v>
      </c>
      <c r="D52" s="35"/>
      <c r="E52" s="22" t="s">
        <v>51</v>
      </c>
      <c r="F52" s="41"/>
      <c r="G52" s="22"/>
      <c r="H52" s="27"/>
    </row>
    <row r="53" spans="1:8" ht="24" customHeight="1">
      <c r="A53" s="38">
        <f>IF(B52&gt;0,"Es ist notwendig, einen Verbundvertrieb von Sicherheit RK1072 zu bestellen","")</f>
      </c>
      <c r="B53" s="41"/>
      <c r="C53" s="22"/>
      <c r="D53" s="41"/>
      <c r="E53" s="22"/>
      <c r="F53" s="41"/>
      <c r="G53" s="22"/>
      <c r="H53" s="27"/>
    </row>
    <row r="54" spans="1:8" ht="24" customHeight="1">
      <c r="A54" s="39">
        <f>IF(B52&gt;0,"Wenn ja, ist diese mit einem Zargeschalter oder mit einer Handbedienung?","")</f>
      </c>
      <c r="B54" s="35"/>
      <c r="C54" s="22" t="str">
        <f>IF(B52&gt;0,"Zargeschalter"," ")</f>
        <v> </v>
      </c>
      <c r="D54" s="35"/>
      <c r="E54" s="22" t="str">
        <f>IF(B52&gt;0,"Handbedienung"," ")</f>
        <v> </v>
      </c>
      <c r="F54" s="35"/>
      <c r="G54" s="22" t="str">
        <f>IF(B52&gt;0,"Beide"," ")</f>
        <v> </v>
      </c>
      <c r="H54" s="27"/>
    </row>
    <row r="55" spans="1:8" ht="24" customHeight="1">
      <c r="A55" s="40" t="s">
        <v>69</v>
      </c>
      <c r="B55" s="35"/>
      <c r="C55" s="22" t="s">
        <v>5</v>
      </c>
      <c r="D55" s="35"/>
      <c r="E55" s="22" t="s">
        <v>51</v>
      </c>
      <c r="F55" s="41"/>
      <c r="G55" s="22"/>
      <c r="H55" s="27"/>
    </row>
    <row r="56" spans="1:8" ht="24" customHeight="1">
      <c r="A56" s="38">
        <f>IF(B55&gt;0,"Es ist notwendig, einen Verbundvertrieb von Sicherheit RK1075 zu bestellen","")</f>
      </c>
      <c r="B56" s="41"/>
      <c r="C56" s="22"/>
      <c r="D56" s="41"/>
      <c r="E56" s="22"/>
      <c r="F56" s="41"/>
      <c r="G56" s="22"/>
      <c r="H56" s="27"/>
    </row>
    <row r="57" spans="1:8" ht="24" customHeight="1">
      <c r="A57" s="39">
        <f>IF(B55&gt;0,"Wenn ja, sind diese mit einem Zargeschalter oder mit einer Handbedienung?","")</f>
      </c>
      <c r="B57" s="35"/>
      <c r="C57" s="22" t="str">
        <f>IF(B55&gt;0,"Zargeschalter"," ")</f>
        <v> </v>
      </c>
      <c r="D57" s="35"/>
      <c r="E57" s="22" t="str">
        <f>IF(B55&gt;0,"Handbedienung"," ")</f>
        <v> </v>
      </c>
      <c r="F57" s="35"/>
      <c r="G57" s="22" t="str">
        <f>IF(B55&gt;0,"Beide"," ")</f>
        <v> </v>
      </c>
      <c r="H57" s="27"/>
    </row>
    <row r="58" spans="1:8" ht="24" customHeight="1">
      <c r="A58" s="22"/>
      <c r="B58" s="22"/>
      <c r="C58" s="22"/>
      <c r="D58" s="22"/>
      <c r="E58" s="22"/>
      <c r="F58" s="22"/>
      <c r="G58" s="22"/>
      <c r="H58" s="22"/>
    </row>
    <row r="59" spans="1:8" ht="24" customHeight="1">
      <c r="A59" s="30" t="s">
        <v>70</v>
      </c>
      <c r="B59" s="22"/>
      <c r="C59" s="22"/>
      <c r="D59" s="22"/>
      <c r="E59" s="22"/>
      <c r="F59" s="22"/>
      <c r="G59" s="22"/>
      <c r="H59" s="22"/>
    </row>
    <row r="60" spans="1:8" ht="24" customHeight="1">
      <c r="A60" s="30" t="s">
        <v>71</v>
      </c>
      <c r="B60" s="22"/>
      <c r="C60" s="22"/>
      <c r="D60" s="22"/>
      <c r="E60" s="22"/>
      <c r="F60" s="22"/>
      <c r="G60" s="22"/>
      <c r="H60" s="22"/>
    </row>
    <row r="61" spans="1:8" ht="24" customHeight="1">
      <c r="A61" s="22"/>
      <c r="B61" s="22"/>
      <c r="C61" s="22"/>
      <c r="D61" s="22"/>
      <c r="E61" s="22"/>
      <c r="F61" s="22"/>
      <c r="G61" s="22"/>
      <c r="H61" s="22"/>
    </row>
    <row r="62" spans="1:8" ht="24" customHeight="1">
      <c r="A62" s="30" t="s">
        <v>72</v>
      </c>
      <c r="B62" s="22"/>
      <c r="C62" s="22"/>
      <c r="D62" s="22"/>
      <c r="E62" s="22"/>
      <c r="F62" s="22"/>
      <c r="G62" s="22"/>
      <c r="H62" s="22"/>
    </row>
    <row r="63" spans="1:8" ht="24" customHeight="1">
      <c r="A63" s="98"/>
      <c r="B63" s="99"/>
      <c r="C63" s="99"/>
      <c r="D63" s="99"/>
      <c r="E63" s="99"/>
      <c r="F63" s="99"/>
      <c r="G63" s="99"/>
      <c r="H63" s="100"/>
    </row>
    <row r="64" spans="1:8" ht="24" customHeight="1">
      <c r="A64" s="90"/>
      <c r="B64" s="91"/>
      <c r="C64" s="91"/>
      <c r="D64" s="91"/>
      <c r="E64" s="91"/>
      <c r="F64" s="91"/>
      <c r="G64" s="91"/>
      <c r="H64" s="92"/>
    </row>
    <row r="65" spans="1:8" ht="24" customHeight="1">
      <c r="A65" s="90"/>
      <c r="B65" s="91"/>
      <c r="C65" s="91"/>
      <c r="D65" s="91"/>
      <c r="E65" s="91"/>
      <c r="F65" s="91"/>
      <c r="G65" s="91"/>
      <c r="H65" s="92"/>
    </row>
    <row r="66" spans="1:8" ht="24" customHeight="1">
      <c r="A66" s="90"/>
      <c r="B66" s="91"/>
      <c r="C66" s="91"/>
      <c r="D66" s="91"/>
      <c r="E66" s="91"/>
      <c r="F66" s="91"/>
      <c r="G66" s="91"/>
      <c r="H66" s="92"/>
    </row>
    <row r="67" spans="1:8" ht="24" customHeight="1">
      <c r="A67" s="90"/>
      <c r="B67" s="91"/>
      <c r="C67" s="91"/>
      <c r="D67" s="91"/>
      <c r="E67" s="91"/>
      <c r="F67" s="91"/>
      <c r="G67" s="91"/>
      <c r="H67" s="92"/>
    </row>
    <row r="68" spans="1:8" ht="24" customHeight="1">
      <c r="A68" s="101"/>
      <c r="B68" s="102"/>
      <c r="C68" s="102"/>
      <c r="D68" s="102"/>
      <c r="E68" s="102"/>
      <c r="F68" s="102"/>
      <c r="G68" s="102"/>
      <c r="H68" s="103"/>
    </row>
    <row r="69" spans="1:8" ht="24" customHeight="1">
      <c r="A69" s="42"/>
      <c r="B69" s="42"/>
      <c r="C69" s="42"/>
      <c r="D69" s="42"/>
      <c r="E69" s="42"/>
      <c r="F69" s="42"/>
      <c r="G69" s="42"/>
      <c r="H69" s="42"/>
    </row>
    <row r="70" spans="1:8" ht="24" customHeight="1">
      <c r="A70" s="96" t="s">
        <v>73</v>
      </c>
      <c r="B70" s="96"/>
      <c r="C70" s="96"/>
      <c r="D70" s="96"/>
      <c r="E70" s="96"/>
      <c r="F70" s="96"/>
      <c r="G70" s="96"/>
      <c r="H70" s="97"/>
    </row>
  </sheetData>
  <sheetProtection password="DF97" sheet="1"/>
  <mergeCells count="15">
    <mergeCell ref="A70:H70"/>
    <mergeCell ref="A63:H63"/>
    <mergeCell ref="A64:H64"/>
    <mergeCell ref="A68:H68"/>
    <mergeCell ref="A65:H65"/>
    <mergeCell ref="F5:H5"/>
    <mergeCell ref="A67:H67"/>
    <mergeCell ref="E8:H8"/>
    <mergeCell ref="E9:H9"/>
    <mergeCell ref="A1:H1"/>
    <mergeCell ref="A2:H2"/>
    <mergeCell ref="E7:H7"/>
    <mergeCell ref="F3:H3"/>
    <mergeCell ref="A66:H66"/>
    <mergeCell ref="F4:H4"/>
  </mergeCells>
  <conditionalFormatting sqref="B34">
    <cfRule type="cellIs" priority="2" dxfId="0" operator="equal" stopIfTrue="1">
      <formula>0</formula>
    </cfRule>
  </conditionalFormatting>
  <conditionalFormatting sqref="B35">
    <cfRule type="cellIs" priority="1" dxfId="0" operator="equal" stopIfTrue="1">
      <formula>0</formula>
    </cfRule>
  </conditionalFormatting>
  <printOptions/>
  <pageMargins left="0.7480314960629921" right="0.5511811023622047" top="0.7480314960629921" bottom="0.5905511811023623" header="0.1968503937007874" footer="0"/>
  <pageSetup fitToHeight="1" fitToWidth="1" horizontalDpi="600" verticalDpi="600" orientation="portrait" paperSize="9" scale="40" r:id="rId5"/>
  <headerFooter alignWithMargins="0">
    <oddHeader>&amp;C&amp;12RK1010, RK1011, RK1012
RK1013, RK1014&amp;R&amp;G</oddHeader>
    <oddFooter>&amp;L&amp;12DACH/Italien
Tel: +49 4121 26269 0
de@pressalit.com
www.pressalit.com&amp;C&amp;8Revised 25 Aug 2020/TRD&amp;R&amp;12International Sales Department
Tel: +45 8788 8777
sales@pressalit.com</oddFoot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sheetPr>
    <pageSetUpPr fitToPage="1"/>
  </sheetPr>
  <dimension ref="A1:H91"/>
  <sheetViews>
    <sheetView zoomScale="70" zoomScaleNormal="70" workbookViewId="0" topLeftCell="A5">
      <selection activeCell="E52" sqref="E52"/>
    </sheetView>
  </sheetViews>
  <sheetFormatPr defaultColWidth="9.140625" defaultRowHeight="12.75"/>
  <cols>
    <col min="1" max="1" width="95.00390625" style="1" customWidth="1"/>
    <col min="2" max="2" width="5.57421875" style="1" customWidth="1"/>
    <col min="3" max="3" width="18.8515625" style="1" customWidth="1"/>
    <col min="4" max="4" width="5.57421875" style="1" customWidth="1"/>
    <col min="5" max="5" width="21.28125" style="1" customWidth="1"/>
    <col min="6" max="6" width="6.8515625" style="1" customWidth="1"/>
    <col min="7" max="7" width="14.140625" style="1" customWidth="1"/>
    <col min="8" max="8" width="30.421875" style="1" customWidth="1"/>
    <col min="9" max="11" width="2.8515625" style="0" bestFit="1" customWidth="1"/>
  </cols>
  <sheetData>
    <row r="1" spans="1:8" ht="18">
      <c r="A1" s="115" t="s">
        <v>76</v>
      </c>
      <c r="B1" s="116"/>
      <c r="C1" s="116"/>
      <c r="D1" s="116"/>
      <c r="E1" s="116"/>
      <c r="F1" s="116"/>
      <c r="G1" s="116"/>
      <c r="H1" s="116"/>
    </row>
    <row r="2" spans="1:8" ht="18.75" thickBot="1">
      <c r="A2" s="117" t="s">
        <v>24</v>
      </c>
      <c r="B2" s="118"/>
      <c r="C2" s="118"/>
      <c r="D2" s="118"/>
      <c r="E2" s="118"/>
      <c r="F2" s="118"/>
      <c r="G2" s="118"/>
      <c r="H2" s="118"/>
    </row>
    <row r="3" spans="5:8" ht="21" customHeight="1" thickTop="1">
      <c r="E3" s="16" t="s">
        <v>1</v>
      </c>
      <c r="F3" s="123">
        <f>+'Seite 2 - Bitte ausfüllen'!F3:H3</f>
        <v>0</v>
      </c>
      <c r="G3" s="124"/>
      <c r="H3" s="125"/>
    </row>
    <row r="4" spans="1:8" ht="21" customHeight="1">
      <c r="A4" s="8" t="s">
        <v>3</v>
      </c>
      <c r="E4" s="17" t="s">
        <v>2</v>
      </c>
      <c r="F4" s="126">
        <f>+'Seite 2 - Bitte ausfüllen'!F4:H4</f>
        <v>0</v>
      </c>
      <c r="G4" s="127"/>
      <c r="H4" s="128"/>
    </row>
    <row r="5" spans="5:8" ht="21" customHeight="1" thickBot="1">
      <c r="E5" s="18" t="s">
        <v>25</v>
      </c>
      <c r="F5" s="129">
        <f>+'Seite 2 - Bitte ausfüllen'!F5:H5</f>
        <v>0</v>
      </c>
      <c r="G5" s="130"/>
      <c r="H5" s="131"/>
    </row>
    <row r="6" spans="5:8" ht="14.25" thickBot="1" thickTop="1">
      <c r="E6" s="120" t="s">
        <v>28</v>
      </c>
      <c r="F6" s="121"/>
      <c r="G6" s="121"/>
      <c r="H6" s="122"/>
    </row>
    <row r="7" spans="5:8" ht="42.75" customHeight="1" thickBot="1" thickTop="1">
      <c r="E7" s="107" t="s">
        <v>21</v>
      </c>
      <c r="F7" s="108"/>
      <c r="G7" s="108"/>
      <c r="H7" s="119"/>
    </row>
    <row r="8" spans="5:8" ht="28.5" thickBot="1" thickTop="1">
      <c r="E8" s="113">
        <f>+'Seite 2 - Bitte ausfüllen'!E9:H9</f>
        <v>0</v>
      </c>
      <c r="F8" s="114"/>
      <c r="G8" s="114"/>
      <c r="H8" s="114"/>
    </row>
    <row r="9" ht="12" thickTop="1">
      <c r="H9" s="2"/>
    </row>
    <row r="10" ht="11.25">
      <c r="H10" s="2"/>
    </row>
    <row r="11" ht="11.25">
      <c r="H11" s="2"/>
    </row>
    <row r="12" ht="11.25">
      <c r="H12" s="2"/>
    </row>
    <row r="13" ht="11.25">
      <c r="H13" s="2"/>
    </row>
    <row r="14" ht="11.25">
      <c r="H14" s="2"/>
    </row>
    <row r="15" ht="11.25">
      <c r="H15" s="2"/>
    </row>
    <row r="16" ht="11.25">
      <c r="H16" s="2"/>
    </row>
    <row r="17" ht="11.25">
      <c r="H17" s="2"/>
    </row>
    <row r="18" ht="11.25">
      <c r="H18" s="2"/>
    </row>
    <row r="19" ht="11.25">
      <c r="H19" s="2"/>
    </row>
    <row r="20" ht="11.25">
      <c r="H20" s="2"/>
    </row>
    <row r="21" ht="11.25">
      <c r="H21" s="2"/>
    </row>
    <row r="22" ht="11.25">
      <c r="H22" s="2"/>
    </row>
    <row r="23" ht="11.25">
      <c r="H23" s="2"/>
    </row>
    <row r="24" ht="11.25">
      <c r="H24" s="2"/>
    </row>
    <row r="25" ht="11.25">
      <c r="H25" s="2"/>
    </row>
    <row r="26" ht="11.25">
      <c r="H26" s="2"/>
    </row>
    <row r="27" ht="11.25">
      <c r="H27" s="2"/>
    </row>
    <row r="28" spans="1:8" s="11" customFormat="1" ht="21.75" customHeight="1">
      <c r="A28" s="8" t="s">
        <v>0</v>
      </c>
      <c r="B28" s="8"/>
      <c r="C28" s="9"/>
      <c r="D28" s="9"/>
      <c r="E28" s="9"/>
      <c r="F28" s="9"/>
      <c r="G28" s="9"/>
      <c r="H28" s="10" t="s">
        <v>26</v>
      </c>
    </row>
    <row r="29" spans="1:8" s="11" customFormat="1" ht="21.75" customHeight="1">
      <c r="A29" s="9"/>
      <c r="B29" s="9"/>
      <c r="C29" s="9"/>
      <c r="D29" s="9"/>
      <c r="E29" s="9"/>
      <c r="F29" s="9"/>
      <c r="G29" s="9"/>
      <c r="H29" s="9"/>
    </row>
    <row r="30" spans="1:8" s="11" customFormat="1" ht="21.75" customHeight="1">
      <c r="A30" s="9" t="s">
        <v>27</v>
      </c>
      <c r="B30" s="9"/>
      <c r="C30" s="9"/>
      <c r="D30" s="9"/>
      <c r="E30" s="9"/>
      <c r="F30" s="9"/>
      <c r="G30" s="9"/>
      <c r="H30" s="3">
        <f>SUM(+'Seite 2 - Bitte ausfüllen'!H14-90)</f>
        <v>-90</v>
      </c>
    </row>
    <row r="31" spans="1:8" s="11" customFormat="1" ht="23.25" customHeight="1">
      <c r="A31" s="9" t="s">
        <v>4</v>
      </c>
      <c r="B31" s="9"/>
      <c r="C31" s="9"/>
      <c r="D31" s="9"/>
      <c r="E31" s="9"/>
      <c r="F31" s="9"/>
      <c r="G31" s="9"/>
      <c r="H31" s="3">
        <f>SUM(+'Seite 2 - Bitte ausfüllen'!H15)</f>
        <v>0</v>
      </c>
    </row>
    <row r="32" spans="1:8" s="11" customFormat="1" ht="18">
      <c r="A32" s="9"/>
      <c r="B32" s="9"/>
      <c r="C32" s="9"/>
      <c r="D32" s="9"/>
      <c r="E32" s="9"/>
      <c r="F32" s="9"/>
      <c r="G32" s="9"/>
      <c r="H32" s="12"/>
    </row>
    <row r="33" spans="1:8" s="11" customFormat="1" ht="21.75" customHeight="1">
      <c r="A33" s="9" t="s">
        <v>7</v>
      </c>
      <c r="B33" s="3">
        <f>+'Seite 2 - Bitte ausfüllen'!B17</f>
        <v>0</v>
      </c>
      <c r="C33" s="9" t="s">
        <v>5</v>
      </c>
      <c r="D33" s="3">
        <f>+'Seite 2 - Bitte ausfüllen'!D17</f>
        <v>0</v>
      </c>
      <c r="E33" s="9" t="s">
        <v>6</v>
      </c>
      <c r="F33" s="9"/>
      <c r="G33" s="9"/>
      <c r="H33" s="12"/>
    </row>
    <row r="34" spans="1:8" s="11" customFormat="1" ht="21.75" customHeight="1">
      <c r="A34" s="9"/>
      <c r="B34" s="9"/>
      <c r="C34" s="9"/>
      <c r="D34" s="9"/>
      <c r="E34" s="9"/>
      <c r="F34" s="9"/>
      <c r="G34" s="9"/>
      <c r="H34" s="12"/>
    </row>
    <row r="35" spans="1:8" s="11" customFormat="1" ht="21.75" customHeight="1">
      <c r="A35" s="9" t="s">
        <v>8</v>
      </c>
      <c r="B35" s="9"/>
      <c r="C35" s="9"/>
      <c r="D35" s="9"/>
      <c r="E35" s="9"/>
      <c r="F35" s="9"/>
      <c r="G35" s="9"/>
      <c r="H35" s="3">
        <f>+'Seite 2 - Bitte ausfüllen'!H18</f>
        <v>0</v>
      </c>
    </row>
    <row r="36" spans="1:8" s="11" customFormat="1" ht="21.75" customHeight="1">
      <c r="A36" s="9" t="s">
        <v>9</v>
      </c>
      <c r="B36" s="9"/>
      <c r="C36" s="9"/>
      <c r="D36" s="9"/>
      <c r="E36" s="9"/>
      <c r="F36" s="9"/>
      <c r="G36" s="9"/>
      <c r="H36" s="3">
        <f>+'Seite 2 - Bitte ausfüllen'!H19</f>
        <v>0</v>
      </c>
    </row>
    <row r="37" spans="1:8" s="11" customFormat="1" ht="21.75" customHeight="1">
      <c r="A37" s="9"/>
      <c r="B37" s="9"/>
      <c r="C37" s="9"/>
      <c r="D37" s="9"/>
      <c r="E37" s="9"/>
      <c r="F37" s="9"/>
      <c r="G37" s="9"/>
      <c r="H37" s="23"/>
    </row>
    <row r="38" spans="1:8" s="11" customFormat="1" ht="17.25" customHeight="1">
      <c r="A38" s="8" t="s">
        <v>10</v>
      </c>
      <c r="B38" s="9"/>
      <c r="C38" s="9"/>
      <c r="D38" s="9"/>
      <c r="E38" s="9"/>
      <c r="F38" s="9"/>
      <c r="G38" s="9"/>
      <c r="H38" s="12"/>
    </row>
    <row r="39" spans="1:8" s="11" customFormat="1" ht="17.25" customHeight="1">
      <c r="A39" s="9"/>
      <c r="B39" s="9"/>
      <c r="C39" s="9"/>
      <c r="D39" s="9"/>
      <c r="E39" s="9"/>
      <c r="F39" s="9"/>
      <c r="G39" s="9"/>
      <c r="H39" s="10" t="s">
        <v>20</v>
      </c>
    </row>
    <row r="40" spans="1:8" s="11" customFormat="1" ht="17.25" customHeight="1">
      <c r="A40" s="9" t="s">
        <v>84</v>
      </c>
      <c r="B40" s="3">
        <f>+'Seite 2 - Bitte ausfüllen'!B26</f>
        <v>0</v>
      </c>
      <c r="C40" s="9" t="s">
        <v>5</v>
      </c>
      <c r="D40" s="3">
        <f>+'Seite 2 - Bitte ausfüllen'!D26</f>
        <v>0</v>
      </c>
      <c r="E40" s="9" t="s">
        <v>6</v>
      </c>
      <c r="F40" s="9"/>
      <c r="G40" s="9"/>
      <c r="H40" s="3">
        <f>IF(B40=0,"",IF((B40&gt;0)*(B33&gt;0),H35-40,'Seite 2 - Bitte ausfüllen'!H14-50))</f>
      </c>
    </row>
    <row r="41" spans="1:8" s="11" customFormat="1" ht="17.25" customHeight="1">
      <c r="A41" s="9"/>
      <c r="B41" s="13"/>
      <c r="C41" s="9"/>
      <c r="D41" s="13"/>
      <c r="E41" s="9"/>
      <c r="F41" s="9"/>
      <c r="G41" s="9"/>
      <c r="H41" s="15" t="s">
        <v>19</v>
      </c>
    </row>
    <row r="42" spans="1:8" s="11" customFormat="1" ht="17.25" customHeight="1">
      <c r="A42" s="9" t="s">
        <v>85</v>
      </c>
      <c r="B42" s="3">
        <f>+'Seite 2 - Bitte ausfüllen'!B27</f>
        <v>0</v>
      </c>
      <c r="C42" s="9" t="s">
        <v>11</v>
      </c>
      <c r="D42" s="3">
        <f>+'Seite 2 - Bitte ausfüllen'!D27</f>
        <v>0</v>
      </c>
      <c r="E42" s="9" t="s">
        <v>12</v>
      </c>
      <c r="F42" s="3">
        <f>+'Seite 2 - Bitte ausfüllen'!F27</f>
        <v>0</v>
      </c>
      <c r="G42" s="9" t="s">
        <v>6</v>
      </c>
      <c r="H42" s="3">
        <f>IF((B42=0)*(D42=0),"",IF((B42&gt;0)*(B33&gt;0),H36-20,IF((D42&gt;0)*(B33&gt;0),H36-20,'Seite 2 - Bitte ausfüllen'!H15-30)))</f>
      </c>
    </row>
    <row r="43" spans="1:8" s="11" customFormat="1" ht="17.25" customHeight="1">
      <c r="A43" s="9"/>
      <c r="B43" s="9"/>
      <c r="C43" s="9"/>
      <c r="D43" s="9"/>
      <c r="E43" s="9"/>
      <c r="F43" s="9"/>
      <c r="G43" s="47" t="s">
        <v>42</v>
      </c>
      <c r="H43" s="9"/>
    </row>
    <row r="44" spans="1:8" s="11" customFormat="1" ht="17.25" customHeight="1">
      <c r="A44" s="8" t="s">
        <v>13</v>
      </c>
      <c r="B44" s="9"/>
      <c r="C44" s="9"/>
      <c r="D44" s="9"/>
      <c r="E44" s="9"/>
      <c r="F44" s="9"/>
      <c r="G44" s="9"/>
      <c r="H44" s="9"/>
    </row>
    <row r="45" spans="1:8" s="11" customFormat="1" ht="17.25" customHeight="1">
      <c r="A45" s="9"/>
      <c r="B45" s="9"/>
      <c r="C45" s="9"/>
      <c r="D45" s="9"/>
      <c r="E45" s="9"/>
      <c r="F45" s="9"/>
      <c r="G45" s="9"/>
      <c r="H45" s="9"/>
    </row>
    <row r="46" spans="1:8" s="11" customFormat="1" ht="17.25" customHeight="1">
      <c r="A46" s="9" t="s">
        <v>14</v>
      </c>
      <c r="B46" s="3">
        <f>+'Seite 2 - Bitte ausfüllen'!B30</f>
        <v>0</v>
      </c>
      <c r="C46" s="9" t="s">
        <v>5</v>
      </c>
      <c r="D46" s="3">
        <f>+'Seite 2 - Bitte ausfüllen'!D30</f>
        <v>0</v>
      </c>
      <c r="E46" s="9" t="s">
        <v>6</v>
      </c>
      <c r="F46" s="9"/>
      <c r="G46" s="9"/>
      <c r="H46" s="13"/>
    </row>
    <row r="47" spans="1:8" s="11" customFormat="1" ht="17.25" customHeight="1">
      <c r="A47" s="9"/>
      <c r="B47" s="9"/>
      <c r="C47" s="9"/>
      <c r="D47" s="9"/>
      <c r="E47" s="9"/>
      <c r="F47" s="9"/>
      <c r="G47" s="9"/>
      <c r="H47" s="13"/>
    </row>
    <row r="48" spans="1:8" s="11" customFormat="1" ht="17.25" customHeight="1">
      <c r="A48" s="14">
        <f>IF((B46&gt;0)*(B33&gt;0),"Hvis ja, ønskes også sargkontakt?","")</f>
      </c>
      <c r="B48" s="3">
        <f>+'Seite 2 - Bitte ausfüllen'!B31</f>
        <v>0</v>
      </c>
      <c r="C48" s="9" t="str">
        <f>+'Seite 2 - Bitte ausfüllen'!C31</f>
        <v>Ja</v>
      </c>
      <c r="D48" s="3">
        <f>+'Seite 2 - Bitte ausfüllen'!D31</f>
        <v>0</v>
      </c>
      <c r="E48" s="9" t="str">
        <f>+'Seite 2 - Bitte ausfüllen'!E31</f>
        <v>Nein</v>
      </c>
      <c r="F48" s="9"/>
      <c r="G48" s="9"/>
      <c r="H48" s="13"/>
    </row>
    <row r="49" spans="1:8" s="11" customFormat="1" ht="17.25" customHeight="1">
      <c r="A49" s="9"/>
      <c r="B49" s="9"/>
      <c r="C49" s="9"/>
      <c r="D49" s="9"/>
      <c r="E49" s="9"/>
      <c r="F49" s="9"/>
      <c r="G49" s="9"/>
      <c r="H49" s="13"/>
    </row>
    <row r="50" spans="1:8" s="11" customFormat="1" ht="17.25" customHeight="1">
      <c r="A50" s="8">
        <f>IF(D33&gt;0,"BORDPLADEN HAR IKKE SARG","")</f>
      </c>
      <c r="B50" s="9"/>
      <c r="C50" s="9"/>
      <c r="D50" s="9"/>
      <c r="E50" s="9"/>
      <c r="F50" s="9"/>
      <c r="G50" s="9"/>
      <c r="H50" s="13"/>
    </row>
    <row r="51" spans="1:8" s="11" customFormat="1" ht="17.25" customHeight="1">
      <c r="A51" s="9"/>
      <c r="B51" s="9"/>
      <c r="C51" s="9"/>
      <c r="D51" s="9"/>
      <c r="E51" s="9"/>
      <c r="F51" s="9"/>
      <c r="G51" s="9"/>
      <c r="H51" s="13"/>
    </row>
    <row r="52" spans="1:8" s="11" customFormat="1" ht="17.25" customHeight="1">
      <c r="A52" s="9" t="s">
        <v>15</v>
      </c>
      <c r="B52" s="9" t="s">
        <v>16</v>
      </c>
      <c r="C52" s="9"/>
      <c r="D52" s="3">
        <f>+'Seite 2 - Bitte ausfüllen'!D33</f>
        <v>0</v>
      </c>
      <c r="E52" s="9"/>
      <c r="F52" s="9"/>
      <c r="G52" s="9"/>
      <c r="H52" s="8" t="str">
        <f>IF(D52&gt;0,"HUSK SARGBESLAG"," ")</f>
        <v> </v>
      </c>
    </row>
    <row r="53" spans="1:8" s="11" customFormat="1" ht="17.25" customHeight="1">
      <c r="A53" s="9"/>
      <c r="B53" s="9"/>
      <c r="C53" s="9"/>
      <c r="D53" s="9"/>
      <c r="E53" s="9"/>
      <c r="F53" s="9"/>
      <c r="G53" s="9"/>
      <c r="H53" s="9"/>
    </row>
    <row r="54" spans="1:8" s="11" customFormat="1" ht="17.25" customHeight="1">
      <c r="A54" s="9" t="s">
        <v>17</v>
      </c>
      <c r="B54" s="9"/>
      <c r="C54" s="9"/>
      <c r="D54" s="9"/>
      <c r="E54" s="9"/>
      <c r="F54" s="9"/>
      <c r="G54" s="9"/>
      <c r="H54" s="9"/>
    </row>
    <row r="55" spans="1:8" s="11" customFormat="1" ht="17.25" customHeight="1">
      <c r="A55" s="9"/>
      <c r="B55" s="9"/>
      <c r="C55" s="9"/>
      <c r="D55" s="9"/>
      <c r="E55" s="9"/>
      <c r="F55" s="9"/>
      <c r="G55" s="9"/>
      <c r="H55" s="9"/>
    </row>
    <row r="56" spans="1:8" s="11" customFormat="1" ht="17.25" customHeight="1">
      <c r="A56" s="8" t="s">
        <v>98</v>
      </c>
      <c r="B56" s="9"/>
      <c r="C56" s="9"/>
      <c r="D56" s="9"/>
      <c r="E56" s="9"/>
      <c r="F56" s="9"/>
      <c r="G56" s="9"/>
      <c r="H56" s="9"/>
    </row>
    <row r="57" spans="1:8" s="11" customFormat="1" ht="17.25" customHeight="1">
      <c r="A57" s="9" t="s">
        <v>99</v>
      </c>
      <c r="B57" s="9"/>
      <c r="C57" s="68">
        <f>+'Seite 2 - Bitte ausfüllen'!C39</f>
        <v>0</v>
      </c>
      <c r="D57" s="9" t="s">
        <v>97</v>
      </c>
      <c r="E57" s="12" t="s">
        <v>100</v>
      </c>
      <c r="F57" s="110" t="s">
        <v>101</v>
      </c>
      <c r="G57" s="111"/>
      <c r="H57" s="112"/>
    </row>
    <row r="58" spans="1:8" s="11" customFormat="1" ht="17.25" customHeight="1">
      <c r="A58" s="69" t="s">
        <v>102</v>
      </c>
      <c r="B58" s="9"/>
      <c r="C58" s="9"/>
      <c r="D58" s="9"/>
      <c r="E58" s="9"/>
      <c r="F58" s="9"/>
      <c r="G58" s="9"/>
      <c r="H58" s="9"/>
    </row>
    <row r="59" spans="1:8" s="11" customFormat="1" ht="17.25" customHeight="1">
      <c r="A59" s="69"/>
      <c r="B59" s="9"/>
      <c r="C59" s="9"/>
      <c r="D59" s="9"/>
      <c r="E59" s="9"/>
      <c r="F59" s="9"/>
      <c r="G59" s="9"/>
      <c r="H59" s="9"/>
    </row>
    <row r="60" spans="1:8" s="11" customFormat="1" ht="17.25" customHeight="1">
      <c r="A60" s="8" t="s">
        <v>18</v>
      </c>
      <c r="B60" s="9"/>
      <c r="C60" s="9"/>
      <c r="D60" s="9"/>
      <c r="E60" s="9"/>
      <c r="F60" s="9"/>
      <c r="G60" s="9"/>
      <c r="H60" s="9"/>
    </row>
    <row r="61" spans="1:8" s="11" customFormat="1" ht="17.25" customHeight="1">
      <c r="A61" s="9"/>
      <c r="B61" s="9"/>
      <c r="C61" s="9"/>
      <c r="D61" s="9"/>
      <c r="E61" s="9"/>
      <c r="F61" s="9"/>
      <c r="G61" s="9"/>
      <c r="H61" s="9"/>
    </row>
    <row r="62" spans="1:8" s="11" customFormat="1" ht="17.25" customHeight="1">
      <c r="A62" s="9" t="s">
        <v>22</v>
      </c>
      <c r="B62" s="3">
        <f>+'Seite 2 - Bitte ausfüllen'!B42</f>
        <v>0</v>
      </c>
      <c r="C62" s="9" t="s">
        <v>5</v>
      </c>
      <c r="D62" s="3">
        <f>+'Seite 2 - Bitte ausfüllen'!D42</f>
        <v>0</v>
      </c>
      <c r="E62" s="9" t="s">
        <v>6</v>
      </c>
      <c r="F62" s="9"/>
      <c r="G62" s="9"/>
      <c r="H62" s="9"/>
    </row>
    <row r="63" spans="1:8" s="11" customFormat="1" ht="45" customHeight="1">
      <c r="A63" s="54" t="str">
        <f>IF(B62&gt;0,"Hvis Ja, skal placering markeres på tegning, og bordpladens minimumsdybde skal være 610 mm"," ")</f>
        <v> </v>
      </c>
      <c r="B63" s="9"/>
      <c r="C63" s="9"/>
      <c r="D63" s="9"/>
      <c r="E63" s="9"/>
      <c r="F63" s="9"/>
      <c r="G63" s="9"/>
      <c r="H63" s="9"/>
    </row>
    <row r="64" spans="1:8" s="11" customFormat="1" ht="45" customHeight="1">
      <c r="A64" s="54" t="str">
        <f>IF(B62&gt;0,"Der ønskes smalle bæringer RK1048 (udskiftes med normal bæring)"," ")</f>
        <v> </v>
      </c>
      <c r="B64" s="9"/>
      <c r="C64" s="9" t="s">
        <v>82</v>
      </c>
      <c r="D64" s="3">
        <f>+'Seite 2 - Bitte ausfüllen'!D44</f>
        <v>0</v>
      </c>
      <c r="E64" s="9"/>
      <c r="F64" s="9"/>
      <c r="G64" s="9"/>
      <c r="H64" s="9"/>
    </row>
    <row r="65" spans="1:8" s="11" customFormat="1" ht="17.25" customHeight="1">
      <c r="A65" s="9"/>
      <c r="B65" s="9"/>
      <c r="C65" s="9"/>
      <c r="D65" s="9"/>
      <c r="E65" s="9"/>
      <c r="F65" s="9"/>
      <c r="G65" s="9"/>
      <c r="H65" s="9"/>
    </row>
    <row r="66" spans="1:8" s="11" customFormat="1" ht="17.25" customHeight="1">
      <c r="A66" s="9" t="s">
        <v>38</v>
      </c>
      <c r="B66" s="3">
        <f>+'Seite 2 - Bitte ausfüllen'!B46</f>
        <v>0</v>
      </c>
      <c r="C66" s="9" t="s">
        <v>5</v>
      </c>
      <c r="D66" s="3">
        <f>+'Seite 2 - Bitte ausfüllen'!D46</f>
        <v>0</v>
      </c>
      <c r="E66" s="9" t="s">
        <v>6</v>
      </c>
      <c r="F66" s="9"/>
      <c r="G66" s="9"/>
      <c r="H66" s="13"/>
    </row>
    <row r="67" spans="1:8" s="11" customFormat="1" ht="17.25" customHeight="1">
      <c r="A67" s="38">
        <f>IF(B66&gt;0,"RK1070 skal være indtastet som ordre","")</f>
      </c>
      <c r="B67" s="9"/>
      <c r="C67" s="9"/>
      <c r="D67" s="9"/>
      <c r="E67" s="9"/>
      <c r="F67" s="9"/>
      <c r="G67" s="9"/>
      <c r="H67" s="13"/>
    </row>
    <row r="68" spans="1:8" s="11" customFormat="1" ht="17.25" customHeight="1">
      <c r="A68" s="39">
        <f>IF(B66&gt;0,"Hvis ja, er denne med sargkontakt eller håndbetjening?","")</f>
      </c>
      <c r="B68" s="3">
        <f>+'Seite 2 - Bitte ausfüllen'!B48</f>
        <v>0</v>
      </c>
      <c r="C68" s="22" t="str">
        <f>IF(B66&gt;0,"Sargkontakt"," ")</f>
        <v> </v>
      </c>
      <c r="D68" s="3">
        <f>+'Seite 2 - Bitte ausfüllen'!D48</f>
        <v>0</v>
      </c>
      <c r="E68" s="22" t="str">
        <f>IF(B66&gt;0,"Håndbetjening"," ")</f>
        <v> </v>
      </c>
      <c r="F68" s="3">
        <f>+'Seite 2 - Bitte ausfüllen'!F48</f>
        <v>0</v>
      </c>
      <c r="G68" s="22" t="str">
        <f>IF(B66&gt;0,"Begge"," ")</f>
        <v> </v>
      </c>
      <c r="H68" s="13"/>
    </row>
    <row r="69" spans="1:8" s="11" customFormat="1" ht="17.25" customHeight="1">
      <c r="A69" s="14"/>
      <c r="B69" s="23"/>
      <c r="C69" s="9"/>
      <c r="D69" s="23"/>
      <c r="E69" s="9"/>
      <c r="F69" s="23"/>
      <c r="G69" s="9"/>
      <c r="H69" s="13"/>
    </row>
    <row r="70" spans="1:8" s="11" customFormat="1" ht="17.25" customHeight="1">
      <c r="A70" s="9" t="s">
        <v>39</v>
      </c>
      <c r="B70" s="3">
        <f>+'Seite 2 - Bitte ausfüllen'!B49</f>
        <v>0</v>
      </c>
      <c r="C70" s="9" t="s">
        <v>5</v>
      </c>
      <c r="D70" s="3">
        <f>+'Seite 2 - Bitte ausfüllen'!D49</f>
        <v>0</v>
      </c>
      <c r="E70" s="9" t="s">
        <v>6</v>
      </c>
      <c r="F70" s="9"/>
      <c r="G70" s="9"/>
      <c r="H70" s="13"/>
    </row>
    <row r="71" spans="1:8" s="11" customFormat="1" ht="17.25" customHeight="1">
      <c r="A71" s="9">
        <f>IF(B70&gt;0,"RK1071 skal være indtastet som ordre","")</f>
      </c>
      <c r="B71" s="9"/>
      <c r="C71" s="9"/>
      <c r="D71" s="9"/>
      <c r="E71" s="9"/>
      <c r="F71" s="9"/>
      <c r="G71" s="9"/>
      <c r="H71" s="13"/>
    </row>
    <row r="72" spans="1:8" s="11" customFormat="1" ht="17.25" customHeight="1">
      <c r="A72" s="39">
        <f>IF(B70&gt;0,"Hvis ja, er disse med sargkontakt eller håndbetjening?","")</f>
      </c>
      <c r="B72" s="3">
        <f>+'Seite 2 - Bitte ausfüllen'!B51</f>
        <v>0</v>
      </c>
      <c r="C72" s="22" t="str">
        <f>IF(B70&gt;0,"Sargkontakt"," ")</f>
        <v> </v>
      </c>
      <c r="D72" s="3">
        <f>+'Seite 2 - Bitte ausfüllen'!D51</f>
        <v>0</v>
      </c>
      <c r="E72" s="22" t="str">
        <f>IF(B70&gt;0,"Håndbetjening"," ")</f>
        <v> </v>
      </c>
      <c r="F72" s="3">
        <f>+'Seite 2 - Bitte ausfüllen'!F51</f>
        <v>0</v>
      </c>
      <c r="G72" s="22" t="str">
        <f>IF(B70&gt;0,"Begge"," ")</f>
        <v> </v>
      </c>
      <c r="H72" s="13"/>
    </row>
    <row r="73" spans="1:8" s="11" customFormat="1" ht="17.25" customHeight="1">
      <c r="A73" s="14"/>
      <c r="B73" s="23"/>
      <c r="C73" s="9"/>
      <c r="D73" s="23"/>
      <c r="E73" s="9"/>
      <c r="F73" s="23"/>
      <c r="G73" s="9"/>
      <c r="H73" s="13"/>
    </row>
    <row r="74" spans="1:8" s="11" customFormat="1" ht="17.25" customHeight="1">
      <c r="A74" s="9" t="s">
        <v>40</v>
      </c>
      <c r="B74" s="3">
        <f>+'Seite 2 - Bitte ausfüllen'!B52</f>
        <v>0</v>
      </c>
      <c r="C74" s="9" t="s">
        <v>5</v>
      </c>
      <c r="D74" s="3">
        <f>+'Seite 2 - Bitte ausfüllen'!D52</f>
        <v>0</v>
      </c>
      <c r="E74" s="9" t="s">
        <v>6</v>
      </c>
      <c r="F74" s="9"/>
      <c r="G74" s="9"/>
      <c r="H74" s="13"/>
    </row>
    <row r="75" spans="1:8" s="11" customFormat="1" ht="17.25" customHeight="1">
      <c r="A75" s="9">
        <f>IF(B74&gt;0,"RK1072 skal være indtastet som ordre","")</f>
      </c>
      <c r="B75" s="9"/>
      <c r="C75" s="9"/>
      <c r="D75" s="9"/>
      <c r="E75" s="9"/>
      <c r="F75" s="9"/>
      <c r="G75" s="9"/>
      <c r="H75" s="13"/>
    </row>
    <row r="76" spans="1:8" s="11" customFormat="1" ht="17.25" customHeight="1">
      <c r="A76" s="39">
        <f>IF(B74&gt;0,"Hvis ja, er denne med sargkontakt eller håndbetjening?","")</f>
      </c>
      <c r="B76" s="3">
        <f>+'Seite 2 - Bitte ausfüllen'!B54</f>
        <v>0</v>
      </c>
      <c r="C76" s="22" t="str">
        <f>IF(B74&gt;0,"Sargkontakt"," ")</f>
        <v> </v>
      </c>
      <c r="D76" s="3">
        <f>+'Seite 2 - Bitte ausfüllen'!D54</f>
        <v>0</v>
      </c>
      <c r="E76" s="22" t="str">
        <f>IF(B74&gt;0,"Håndbetjening"," ")</f>
        <v> </v>
      </c>
      <c r="F76" s="3">
        <f>+'Seite 2 - Bitte ausfüllen'!F54</f>
        <v>0</v>
      </c>
      <c r="G76" s="22" t="str">
        <f>IF(B74&gt;0,"Begge"," ")</f>
        <v> </v>
      </c>
      <c r="H76" s="13"/>
    </row>
    <row r="77" spans="1:8" s="11" customFormat="1" ht="17.25" customHeight="1">
      <c r="A77" s="14"/>
      <c r="B77" s="23"/>
      <c r="C77" s="9"/>
      <c r="D77" s="23"/>
      <c r="E77" s="9"/>
      <c r="F77" s="23"/>
      <c r="G77" s="9"/>
      <c r="H77" s="13"/>
    </row>
    <row r="78" spans="1:8" s="11" customFormat="1" ht="17.25" customHeight="1">
      <c r="A78" s="9" t="s">
        <v>41</v>
      </c>
      <c r="B78" s="3">
        <f>+'Seite 2 - Bitte ausfüllen'!B55</f>
        <v>0</v>
      </c>
      <c r="C78" s="9" t="s">
        <v>5</v>
      </c>
      <c r="D78" s="3">
        <f>+'Seite 2 - Bitte ausfüllen'!D55</f>
        <v>0</v>
      </c>
      <c r="E78" s="9" t="s">
        <v>6</v>
      </c>
      <c r="F78" s="9"/>
      <c r="G78" s="9"/>
      <c r="H78" s="13"/>
    </row>
    <row r="79" spans="1:8" s="11" customFormat="1" ht="17.25" customHeight="1">
      <c r="A79" s="9">
        <f>IF(B78&gt;0,"RK1075 skal være indtastet som ordre","")</f>
      </c>
      <c r="B79" s="9"/>
      <c r="C79" s="9"/>
      <c r="D79" s="9"/>
      <c r="E79" s="9"/>
      <c r="F79" s="9"/>
      <c r="G79" s="9"/>
      <c r="H79" s="13"/>
    </row>
    <row r="80" spans="1:8" s="11" customFormat="1" ht="17.25" customHeight="1">
      <c r="A80" s="39">
        <f>IF(B78&gt;0,"Hvis ja, er disse med sargkontakt eller håndbetjening?","")</f>
      </c>
      <c r="B80" s="3">
        <f>+'Seite 2 - Bitte ausfüllen'!B57</f>
        <v>0</v>
      </c>
      <c r="C80" s="22" t="str">
        <f>IF(B78&gt;0,"Sargkontakt"," ")</f>
        <v> </v>
      </c>
      <c r="D80" s="3">
        <f>+'Seite 2 - Bitte ausfüllen'!D57</f>
        <v>0</v>
      </c>
      <c r="E80" s="22" t="str">
        <f>IF(B78&gt;0,"Håndbetjening"," ")</f>
        <v> </v>
      </c>
      <c r="F80" s="3">
        <f>+'Seite 2 - Bitte ausfüllen'!F57</f>
        <v>0</v>
      </c>
      <c r="G80" s="22" t="str">
        <f>IF(B78&gt;0,"Begge"," ")</f>
        <v> </v>
      </c>
      <c r="H80" s="13"/>
    </row>
    <row r="81" spans="1:8" s="11" customFormat="1" ht="17.25" customHeight="1">
      <c r="A81" s="9"/>
      <c r="B81" s="9"/>
      <c r="C81" s="9"/>
      <c r="D81" s="9"/>
      <c r="E81" s="9"/>
      <c r="F81" s="9"/>
      <c r="G81" s="9"/>
      <c r="H81" s="9"/>
    </row>
    <row r="82" spans="1:8" s="11" customFormat="1" ht="17.25" customHeight="1">
      <c r="A82" s="9" t="s">
        <v>103</v>
      </c>
      <c r="B82" s="9"/>
      <c r="C82" s="9"/>
      <c r="D82" s="9"/>
      <c r="E82" s="9"/>
      <c r="F82" s="9"/>
      <c r="G82" s="9"/>
      <c r="H82" s="9"/>
    </row>
    <row r="83" spans="1:8" s="11" customFormat="1" ht="17.25" customHeight="1">
      <c r="A83" s="9"/>
      <c r="B83" s="9"/>
      <c r="C83" s="9"/>
      <c r="D83" s="9"/>
      <c r="E83" s="9"/>
      <c r="F83" s="9"/>
      <c r="G83" s="9"/>
      <c r="H83" s="9"/>
    </row>
    <row r="84" spans="1:8" s="11" customFormat="1" ht="27" customHeight="1">
      <c r="A84" s="55" t="s">
        <v>83</v>
      </c>
      <c r="B84" s="9"/>
      <c r="C84" s="9"/>
      <c r="D84" s="9"/>
      <c r="E84" s="9"/>
      <c r="F84" s="9"/>
      <c r="G84" s="9"/>
      <c r="H84" s="9"/>
    </row>
    <row r="85" spans="1:8" ht="23.25">
      <c r="A85" s="56" t="s">
        <v>23</v>
      </c>
      <c r="B85" s="57">
        <f>+F4</f>
        <v>0</v>
      </c>
      <c r="C85" s="58"/>
      <c r="D85" s="59"/>
      <c r="E85" s="59"/>
      <c r="F85" s="59"/>
      <c r="G85" s="59"/>
      <c r="H85" s="60"/>
    </row>
    <row r="86" spans="1:8" ht="27.75" customHeight="1">
      <c r="A86" s="138">
        <f>+'Seite 2 - Bitte ausfüllen'!A63:H63</f>
        <v>0</v>
      </c>
      <c r="B86" s="139"/>
      <c r="C86" s="139"/>
      <c r="D86" s="139"/>
      <c r="E86" s="139"/>
      <c r="F86" s="139"/>
      <c r="G86" s="139"/>
      <c r="H86" s="140"/>
    </row>
    <row r="87" spans="1:8" ht="27.75" customHeight="1">
      <c r="A87" s="135">
        <f>+'Seite 2 - Bitte ausfüllen'!A64:H64</f>
        <v>0</v>
      </c>
      <c r="B87" s="136"/>
      <c r="C87" s="136"/>
      <c r="D87" s="136"/>
      <c r="E87" s="136"/>
      <c r="F87" s="136"/>
      <c r="G87" s="136"/>
      <c r="H87" s="137"/>
    </row>
    <row r="88" spans="1:8" ht="27.75" customHeight="1">
      <c r="A88" s="135">
        <f>+'Seite 2 - Bitte ausfüllen'!A65:H65</f>
        <v>0</v>
      </c>
      <c r="B88" s="136"/>
      <c r="C88" s="136"/>
      <c r="D88" s="136"/>
      <c r="E88" s="136"/>
      <c r="F88" s="136"/>
      <c r="G88" s="136"/>
      <c r="H88" s="137"/>
    </row>
    <row r="89" spans="1:8" ht="27.75" customHeight="1">
      <c r="A89" s="135">
        <f>+'Seite 2 - Bitte ausfüllen'!A66:H66</f>
        <v>0</v>
      </c>
      <c r="B89" s="136"/>
      <c r="C89" s="136"/>
      <c r="D89" s="136"/>
      <c r="E89" s="136"/>
      <c r="F89" s="136"/>
      <c r="G89" s="136"/>
      <c r="H89" s="137"/>
    </row>
    <row r="90" spans="1:8" ht="27.75" customHeight="1">
      <c r="A90" s="135">
        <f>+'Seite 2 - Bitte ausfüllen'!A67:H67</f>
        <v>0</v>
      </c>
      <c r="B90" s="136"/>
      <c r="C90" s="136"/>
      <c r="D90" s="136"/>
      <c r="E90" s="136"/>
      <c r="F90" s="136"/>
      <c r="G90" s="136"/>
      <c r="H90" s="137"/>
    </row>
    <row r="91" spans="1:8" ht="27.75" customHeight="1">
      <c r="A91" s="132">
        <f>+'Seite 2 - Bitte ausfüllen'!A68:H68</f>
        <v>0</v>
      </c>
      <c r="B91" s="133"/>
      <c r="C91" s="133"/>
      <c r="D91" s="133"/>
      <c r="E91" s="133"/>
      <c r="F91" s="133"/>
      <c r="G91" s="133"/>
      <c r="H91" s="134"/>
    </row>
  </sheetData>
  <sheetProtection password="DF97" sheet="1"/>
  <mergeCells count="15">
    <mergeCell ref="A91:H91"/>
    <mergeCell ref="A87:H87"/>
    <mergeCell ref="A88:H88"/>
    <mergeCell ref="A89:H89"/>
    <mergeCell ref="A90:H90"/>
    <mergeCell ref="A86:H86"/>
    <mergeCell ref="F57:H57"/>
    <mergeCell ref="E8:H8"/>
    <mergeCell ref="A1:H1"/>
    <mergeCell ref="A2:H2"/>
    <mergeCell ref="E7:H7"/>
    <mergeCell ref="E6:H6"/>
    <mergeCell ref="F3:H3"/>
    <mergeCell ref="F4:H4"/>
    <mergeCell ref="F5:H5"/>
  </mergeCells>
  <conditionalFormatting sqref="D52 D62 B62 B66 D66 B68 D68 F68 D70 B70 B72 D72 F72 D74 B74 B76 D76 F76 D78 B78 B80 D80 F80 B46 D46 D48 B48 H40 H42 F42 D42 D40 B40 B42 H30:H31 D33 B33 H35:H37">
    <cfRule type="cellIs" priority="3" dxfId="1" operator="lessThanOrEqual" stopIfTrue="1">
      <formula>0</formula>
    </cfRule>
  </conditionalFormatting>
  <conditionalFormatting sqref="D64">
    <cfRule type="cellIs" priority="2" dxfId="1" operator="lessThanOrEqual" stopIfTrue="1">
      <formula>0</formula>
    </cfRule>
  </conditionalFormatting>
  <conditionalFormatting sqref="C57">
    <cfRule type="cellIs" priority="1" dxfId="0" operator="equal" stopIfTrue="1">
      <formula>0</formula>
    </cfRule>
  </conditionalFormatting>
  <printOptions/>
  <pageMargins left="0.7480314960629921" right="0.5511811023622047" top="0.7480314960629921" bottom="0.5905511811023623" header="0.1968503937007874" footer="0"/>
  <pageSetup fitToHeight="1" fitToWidth="1" horizontalDpi="600" verticalDpi="600" orientation="portrait" paperSize="9" scale="44" r:id="rId3"/>
  <headerFooter alignWithMargins="0">
    <oddHeader>&amp;C&amp;12RK1010, RK1011, RK1012
RK1013, RK1014&amp;R&amp;G</oddHeader>
    <oddFooter>&amp;L&amp;12DACH/Italien
Tel: +49 4121 26269 0
de@pressalit.com
www.pressalit.com&amp;C&amp;8Revised 25 Aug 2020/TRD&amp;R&amp;12International Sales Department
Tel: +45 8788 8777
sales@pressalit.com</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Pressalit Group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Trine Danielsen</dc:creator>
  <cp:keywords/>
  <dc:description/>
  <cp:lastModifiedBy>Trine Danielsen</cp:lastModifiedBy>
  <cp:lastPrinted>2020-08-25T17:09:52Z</cp:lastPrinted>
  <dcterms:created xsi:type="dcterms:W3CDTF">2007-06-04T10:40:25Z</dcterms:created>
  <dcterms:modified xsi:type="dcterms:W3CDTF">2020-08-28T10:59:02Z</dcterms:modified>
  <cp:category/>
  <cp:version/>
  <cp:contentType/>
  <cp:contentStatus/>
</cp:coreProperties>
</file>